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yergroupifr-my.sharepoint.com/personal/leonid_bryukhanov_bayer_ru/Documents/Desktop/ПЛ 28.09.2026/"/>
    </mc:Choice>
  </mc:AlternateContent>
  <xr:revisionPtr revIDLastSave="0" documentId="8_{43DB2930-1173-4F39-B448-DD3D2F2F2DE5}" xr6:coauthVersionLast="47" xr6:coauthVersionMax="47" xr10:uidLastSave="{00000000-0000-0000-0000-000000000000}"/>
  <bookViews>
    <workbookView xWindow="-110" yWindow="-110" windowWidth="19420" windowHeight="11500" xr2:uid="{1CB587A6-4019-4775-94FA-52F27B22E6E9}"/>
  </bookViews>
  <sheets>
    <sheet name="СЗР_PL_01.10.2026" sheetId="1" r:id="rId1"/>
    <sheet name="Sheet1" sheetId="2" r:id="rId2"/>
  </sheets>
  <externalReferences>
    <externalReference r:id="rId3"/>
  </externalReferences>
  <definedNames>
    <definedName name="_xlnm._FilterDatabase" localSheetId="0" hidden="1">'СЗР_PL_01.10.2026'!$A$10:$AB$76</definedName>
    <definedName name="current_month">[1]ADMIN!$C$8</definedName>
    <definedName name="_xlnm.Print_Area" localSheetId="0">'СЗР_PL_01.10.2026'!$A$1:$H$90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U16" i="1" l="1"/>
  <c r="U58" i="1"/>
  <c r="U61" i="1"/>
  <c r="U76" i="1"/>
  <c r="U75" i="1"/>
  <c r="U74" i="1"/>
  <c r="U73" i="1"/>
  <c r="U72" i="1"/>
  <c r="U71" i="1"/>
  <c r="U70" i="1"/>
  <c r="U69" i="1"/>
  <c r="U68" i="1"/>
  <c r="U67" i="1"/>
  <c r="U66" i="1"/>
  <c r="U65" i="1"/>
  <c r="U64" i="1"/>
  <c r="U63" i="1"/>
  <c r="U62" i="1"/>
  <c r="U60" i="1"/>
  <c r="U59" i="1"/>
  <c r="U57" i="1"/>
  <c r="U56" i="1"/>
  <c r="U55" i="1"/>
  <c r="U54" i="1"/>
  <c r="U53" i="1"/>
  <c r="U52" i="1"/>
  <c r="U51" i="1"/>
  <c r="U50" i="1"/>
  <c r="U49" i="1"/>
  <c r="U48" i="1"/>
  <c r="U47" i="1"/>
  <c r="U46" i="1"/>
  <c r="U45" i="1"/>
  <c r="U44" i="1"/>
  <c r="U43" i="1"/>
  <c r="U42" i="1"/>
  <c r="U41" i="1"/>
  <c r="U40" i="1"/>
  <c r="U39" i="1"/>
  <c r="U38" i="1"/>
  <c r="U37" i="1"/>
  <c r="U36" i="1"/>
  <c r="U35" i="1"/>
  <c r="U34" i="1"/>
  <c r="U33" i="1"/>
  <c r="U32" i="1"/>
  <c r="U31" i="1"/>
  <c r="U30" i="1"/>
  <c r="U29" i="1"/>
  <c r="U28" i="1"/>
  <c r="U27" i="1"/>
  <c r="U26" i="1"/>
  <c r="U25" i="1"/>
  <c r="U24" i="1"/>
  <c r="U23" i="1"/>
  <c r="U22" i="1"/>
  <c r="U21" i="1"/>
  <c r="U20" i="1"/>
  <c r="U19" i="1"/>
  <c r="U18" i="1"/>
  <c r="U17" i="1"/>
  <c r="U12" i="1"/>
  <c r="U13" i="1"/>
  <c r="U14" i="1"/>
  <c r="U15" i="1"/>
  <c r="G16" i="1" l="1"/>
  <c r="X16" i="1" s="1"/>
  <c r="H16" i="1"/>
  <c r="Y16" i="1" s="1"/>
  <c r="E16" i="1"/>
  <c r="E13" i="1" l="1"/>
  <c r="E14" i="1"/>
  <c r="E15" i="1"/>
  <c r="E17" i="1"/>
  <c r="E19" i="1"/>
  <c r="E20" i="1"/>
  <c r="E24" i="1"/>
  <c r="E28" i="1"/>
  <c r="E32" i="1"/>
  <c r="E39" i="1"/>
  <c r="E40" i="1"/>
  <c r="E41" i="1"/>
  <c r="E44" i="1"/>
  <c r="E45" i="1"/>
  <c r="E50" i="1"/>
  <c r="E51" i="1"/>
  <c r="E56" i="1"/>
  <c r="E69" i="1"/>
  <c r="E70" i="1"/>
  <c r="E71" i="1"/>
  <c r="E72" i="1"/>
  <c r="E73" i="1"/>
  <c r="E74" i="1"/>
  <c r="E75" i="1"/>
  <c r="E76" i="1"/>
  <c r="E11" i="1"/>
  <c r="E12" i="1"/>
  <c r="E18" i="1"/>
  <c r="E29" i="1"/>
  <c r="E34" i="1"/>
  <c r="E35" i="1"/>
  <c r="E36" i="1" l="1"/>
  <c r="E52" i="1"/>
  <c r="E63" i="1"/>
  <c r="E49" i="1"/>
  <c r="E21" i="1"/>
  <c r="E65" i="1"/>
  <c r="E33" i="1"/>
  <c r="E31" i="1"/>
  <c r="E64" i="1"/>
  <c r="E22" i="1"/>
  <c r="E59" i="1"/>
  <c r="E48" i="1"/>
  <c r="E43" i="1"/>
  <c r="E38" i="1"/>
  <c r="E47" i="1"/>
  <c r="E37" i="1"/>
  <c r="E67" i="1"/>
  <c r="E62" i="1"/>
  <c r="E61" i="1"/>
  <c r="E60" i="1"/>
  <c r="E54" i="1"/>
  <c r="E30" i="1"/>
  <c r="G61" i="1"/>
  <c r="X61" i="1" s="1"/>
  <c r="E46" i="1"/>
  <c r="E27" i="1"/>
  <c r="H61" i="1"/>
  <c r="Y61" i="1" s="1"/>
  <c r="E23" i="1"/>
  <c r="E55" i="1"/>
  <c r="E53" i="1"/>
  <c r="E58" i="1"/>
  <c r="E42" i="1"/>
  <c r="E66" i="1"/>
  <c r="E57" i="1"/>
  <c r="E26" i="1"/>
  <c r="E25" i="1"/>
  <c r="E68" i="1"/>
  <c r="G75" i="1"/>
  <c r="X75" i="1" s="1"/>
  <c r="G71" i="1"/>
  <c r="X71" i="1" s="1"/>
  <c r="G67" i="1"/>
  <c r="X67" i="1" s="1"/>
  <c r="G64" i="1"/>
  <c r="X64" i="1" s="1"/>
  <c r="G60" i="1"/>
  <c r="X60" i="1" s="1"/>
  <c r="G56" i="1"/>
  <c r="X56" i="1" s="1"/>
  <c r="G52" i="1"/>
  <c r="X52" i="1" s="1"/>
  <c r="G48" i="1"/>
  <c r="X48" i="1" s="1"/>
  <c r="G44" i="1"/>
  <c r="X44" i="1" s="1"/>
  <c r="G40" i="1"/>
  <c r="X40" i="1" s="1"/>
  <c r="G36" i="1"/>
  <c r="X36" i="1" s="1"/>
  <c r="G32" i="1"/>
  <c r="X32" i="1" s="1"/>
  <c r="G28" i="1"/>
  <c r="X28" i="1" s="1"/>
  <c r="G25" i="1"/>
  <c r="X25" i="1" s="1"/>
  <c r="G21" i="1"/>
  <c r="X21" i="1" s="1"/>
  <c r="G17" i="1"/>
  <c r="X17" i="1" s="1"/>
  <c r="G13" i="1"/>
  <c r="X13" i="1" s="1"/>
  <c r="H74" i="1"/>
  <c r="Y74" i="1" s="1"/>
  <c r="H70" i="1"/>
  <c r="Y70" i="1" s="1"/>
  <c r="H63" i="1"/>
  <c r="Y63" i="1" s="1"/>
  <c r="H59" i="1"/>
  <c r="Y59" i="1" s="1"/>
  <c r="H55" i="1"/>
  <c r="Y55" i="1" s="1"/>
  <c r="H51" i="1"/>
  <c r="Y51" i="1" s="1"/>
  <c r="H47" i="1"/>
  <c r="Y47" i="1" s="1"/>
  <c r="H43" i="1"/>
  <c r="Y43" i="1" s="1"/>
  <c r="H39" i="1"/>
  <c r="Y39" i="1" s="1"/>
  <c r="H35" i="1"/>
  <c r="Y35" i="1" s="1"/>
  <c r="H31" i="1"/>
  <c r="Y31" i="1" s="1"/>
  <c r="H24" i="1"/>
  <c r="Y24" i="1" s="1"/>
  <c r="H20" i="1"/>
  <c r="Y20" i="1" s="1"/>
  <c r="H12" i="1"/>
  <c r="Y12" i="1" s="1"/>
  <c r="G74" i="1"/>
  <c r="X74" i="1" s="1"/>
  <c r="G70" i="1"/>
  <c r="X70" i="1" s="1"/>
  <c r="G63" i="1"/>
  <c r="X63" i="1" s="1"/>
  <c r="G59" i="1"/>
  <c r="X59" i="1" s="1"/>
  <c r="G55" i="1"/>
  <c r="X55" i="1" s="1"/>
  <c r="G51" i="1"/>
  <c r="X51" i="1" s="1"/>
  <c r="G47" i="1"/>
  <c r="X47" i="1" s="1"/>
  <c r="G43" i="1"/>
  <c r="X43" i="1" s="1"/>
  <c r="G39" i="1"/>
  <c r="X39" i="1" s="1"/>
  <c r="G35" i="1"/>
  <c r="X35" i="1" s="1"/>
  <c r="G31" i="1"/>
  <c r="X31" i="1" s="1"/>
  <c r="G24" i="1"/>
  <c r="X24" i="1" s="1"/>
  <c r="G20" i="1"/>
  <c r="X20" i="1" s="1"/>
  <c r="G12" i="1"/>
  <c r="X12" i="1" s="1"/>
  <c r="G11" i="1"/>
  <c r="X11" i="1" s="1"/>
  <c r="H73" i="1"/>
  <c r="Y73" i="1" s="1"/>
  <c r="H69" i="1"/>
  <c r="Y69" i="1" s="1"/>
  <c r="H66" i="1"/>
  <c r="Y66" i="1" s="1"/>
  <c r="H62" i="1"/>
  <c r="Y62" i="1" s="1"/>
  <c r="H58" i="1"/>
  <c r="Y58" i="1" s="1"/>
  <c r="H54" i="1"/>
  <c r="Y54" i="1" s="1"/>
  <c r="H50" i="1"/>
  <c r="Y50" i="1" s="1"/>
  <c r="H46" i="1"/>
  <c r="Y46" i="1" s="1"/>
  <c r="H42" i="1"/>
  <c r="Y42" i="1" s="1"/>
  <c r="H38" i="1"/>
  <c r="Y38" i="1" s="1"/>
  <c r="H34" i="1"/>
  <c r="Y34" i="1" s="1"/>
  <c r="H30" i="1"/>
  <c r="Y30" i="1" s="1"/>
  <c r="H27" i="1"/>
  <c r="Y27" i="1" s="1"/>
  <c r="H23" i="1"/>
  <c r="Y23" i="1" s="1"/>
  <c r="H19" i="1"/>
  <c r="Y19" i="1" s="1"/>
  <c r="H15" i="1"/>
  <c r="Y15" i="1" s="1"/>
  <c r="U11" i="1"/>
  <c r="H11" i="1"/>
  <c r="Y11" i="1" s="1"/>
  <c r="G73" i="1"/>
  <c r="X73" i="1" s="1"/>
  <c r="G69" i="1"/>
  <c r="X69" i="1" s="1"/>
  <c r="G66" i="1"/>
  <c r="X66" i="1" s="1"/>
  <c r="G62" i="1"/>
  <c r="X62" i="1" s="1"/>
  <c r="G58" i="1"/>
  <c r="X58" i="1" s="1"/>
  <c r="G54" i="1"/>
  <c r="X54" i="1" s="1"/>
  <c r="G50" i="1"/>
  <c r="X50" i="1" s="1"/>
  <c r="G46" i="1"/>
  <c r="X46" i="1" s="1"/>
  <c r="G42" i="1"/>
  <c r="X42" i="1" s="1"/>
  <c r="G38" i="1"/>
  <c r="X38" i="1" s="1"/>
  <c r="G34" i="1"/>
  <c r="X34" i="1" s="1"/>
  <c r="G30" i="1"/>
  <c r="X30" i="1" s="1"/>
  <c r="G27" i="1"/>
  <c r="X27" i="1" s="1"/>
  <c r="G23" i="1"/>
  <c r="X23" i="1" s="1"/>
  <c r="G19" i="1"/>
  <c r="X19" i="1" s="1"/>
  <c r="G15" i="1"/>
  <c r="X15" i="1" s="1"/>
  <c r="H76" i="1"/>
  <c r="Y76" i="1" s="1"/>
  <c r="H72" i="1"/>
  <c r="Y72" i="1" s="1"/>
  <c r="H68" i="1"/>
  <c r="Y68" i="1" s="1"/>
  <c r="H65" i="1"/>
  <c r="Y65" i="1" s="1"/>
  <c r="H57" i="1"/>
  <c r="Y57" i="1" s="1"/>
  <c r="H53" i="1"/>
  <c r="Y53" i="1" s="1"/>
  <c r="H49" i="1"/>
  <c r="Y49" i="1" s="1"/>
  <c r="H45" i="1"/>
  <c r="Y45" i="1" s="1"/>
  <c r="H41" i="1"/>
  <c r="Y41" i="1" s="1"/>
  <c r="H37" i="1"/>
  <c r="Y37" i="1" s="1"/>
  <c r="H33" i="1"/>
  <c r="Y33" i="1" s="1"/>
  <c r="H29" i="1"/>
  <c r="Y29" i="1" s="1"/>
  <c r="H26" i="1"/>
  <c r="Y26" i="1" s="1"/>
  <c r="H22" i="1"/>
  <c r="Y22" i="1" s="1"/>
  <c r="H18" i="1"/>
  <c r="Y18" i="1" s="1"/>
  <c r="H14" i="1"/>
  <c r="Y14" i="1" s="1"/>
  <c r="G76" i="1"/>
  <c r="X76" i="1" s="1"/>
  <c r="G72" i="1"/>
  <c r="X72" i="1" s="1"/>
  <c r="G68" i="1"/>
  <c r="X68" i="1" s="1"/>
  <c r="G65" i="1"/>
  <c r="X65" i="1" s="1"/>
  <c r="G57" i="1"/>
  <c r="X57" i="1" s="1"/>
  <c r="G53" i="1"/>
  <c r="X53" i="1" s="1"/>
  <c r="G49" i="1"/>
  <c r="X49" i="1" s="1"/>
  <c r="G45" i="1"/>
  <c r="X45" i="1" s="1"/>
  <c r="G41" i="1"/>
  <c r="X41" i="1" s="1"/>
  <c r="G37" i="1"/>
  <c r="X37" i="1" s="1"/>
  <c r="G33" i="1"/>
  <c r="X33" i="1" s="1"/>
  <c r="G29" i="1"/>
  <c r="X29" i="1" s="1"/>
  <c r="G26" i="1"/>
  <c r="X26" i="1" s="1"/>
  <c r="G22" i="1"/>
  <c r="X22" i="1" s="1"/>
  <c r="G18" i="1"/>
  <c r="X18" i="1" s="1"/>
  <c r="G14" i="1"/>
  <c r="X14" i="1" s="1"/>
  <c r="H75" i="1"/>
  <c r="Y75" i="1" s="1"/>
  <c r="H71" i="1"/>
  <c r="Y71" i="1" s="1"/>
  <c r="H67" i="1"/>
  <c r="Y67" i="1" s="1"/>
  <c r="H64" i="1"/>
  <c r="Y64" i="1" s="1"/>
  <c r="H60" i="1"/>
  <c r="Y60" i="1" s="1"/>
  <c r="H56" i="1"/>
  <c r="Y56" i="1" s="1"/>
  <c r="H52" i="1"/>
  <c r="Y52" i="1" s="1"/>
  <c r="H48" i="1"/>
  <c r="Y48" i="1" s="1"/>
  <c r="H44" i="1"/>
  <c r="Y44" i="1" s="1"/>
  <c r="H40" i="1"/>
  <c r="Y40" i="1" s="1"/>
  <c r="H36" i="1"/>
  <c r="Y36" i="1" s="1"/>
  <c r="H32" i="1"/>
  <c r="Y32" i="1" s="1"/>
  <c r="H28" i="1"/>
  <c r="Y28" i="1" s="1"/>
  <c r="H25" i="1"/>
  <c r="Y25" i="1" s="1"/>
  <c r="H21" i="1"/>
  <c r="Y21" i="1" s="1"/>
  <c r="H17" i="1"/>
  <c r="Y17" i="1" s="1"/>
  <c r="H13" i="1"/>
  <c r="Y13" i="1" s="1"/>
  <c r="E29" i="2" l="1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30" i="2"/>
  <c r="E2" i="2"/>
  <c r="E3" i="2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1" i="2"/>
  <c r="B2" i="2"/>
  <c r="B3" i="2"/>
  <c r="B4" i="2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1" i="2"/>
</calcChain>
</file>

<file path=xl/sharedStrings.xml><?xml version="1.0" encoding="utf-8"?>
<sst xmlns="http://schemas.openxmlformats.org/spreadsheetml/2006/main" count="406" uniqueCount="169">
  <si>
    <t>ПРАЙС-ЛИСТ БАЙЕР КРОП САЙЕНС</t>
  </si>
  <si>
    <t>Лист предполагаемых розничных цен для конечных потребителей - сельхозпроизводителей</t>
  </si>
  <si>
    <t>Препарат</t>
  </si>
  <si>
    <t>Препара-тивная форма</t>
  </si>
  <si>
    <r>
      <t>Упаковка:</t>
    </r>
    <r>
      <rPr>
        <sz val="12"/>
        <color theme="1"/>
        <rFont val="Arial"/>
        <family val="2"/>
        <charset val="204"/>
      </rPr>
      <t> 
к - канистра/ 
м- мешок/ 
ф - флакон / 
кор. - коробка</t>
    </r>
  </si>
  <si>
    <r>
      <t xml:space="preserve">Норма расхода л, кг/га,т </t>
    </r>
    <r>
      <rPr>
        <sz val="12"/>
        <color theme="1"/>
        <rFont val="Arial"/>
        <family val="2"/>
        <charset val="204"/>
      </rPr>
      <t>                        в зависимости от культуры</t>
    </r>
  </si>
  <si>
    <t xml:space="preserve"> при минимальной нормe расхода</t>
  </si>
  <si>
    <t>при максимальной нормe расхода</t>
  </si>
  <si>
    <t>ВК</t>
  </si>
  <si>
    <t>2х10 л к</t>
  </si>
  <si>
    <t>Аденго</t>
  </si>
  <si>
    <t>КС</t>
  </si>
  <si>
    <t>4x5 л к</t>
  </si>
  <si>
    <t>0,4-0,5</t>
  </si>
  <si>
    <t>Алистер Гранд</t>
  </si>
  <si>
    <t>МД</t>
  </si>
  <si>
    <t>0,6-1,0</t>
  </si>
  <si>
    <t>Артист</t>
  </si>
  <si>
    <t>ВДГ</t>
  </si>
  <si>
    <t>1х10 кг к</t>
  </si>
  <si>
    <t>2,0-2,5</t>
  </si>
  <si>
    <t>1,25-1,5</t>
  </si>
  <si>
    <t>Баритон Супер</t>
  </si>
  <si>
    <t>0,8-1,0</t>
  </si>
  <si>
    <t>12х1 л ф</t>
  </si>
  <si>
    <t>0,1-0,4</t>
  </si>
  <si>
    <t>4х5 л ф</t>
  </si>
  <si>
    <t>Бетанал 22</t>
  </si>
  <si>
    <t>КЭ</t>
  </si>
  <si>
    <t>4х5 л к</t>
  </si>
  <si>
    <t>1,0-3,0</t>
  </si>
  <si>
    <t>Бетанал максПро</t>
  </si>
  <si>
    <t>БиоПауэр*</t>
  </si>
  <si>
    <t>ВРК</t>
  </si>
  <si>
    <t>Биская</t>
  </si>
  <si>
    <t>0,05-0,2</t>
  </si>
  <si>
    <t>12х1 л к</t>
  </si>
  <si>
    <t>Зантара</t>
  </si>
  <si>
    <t>Зато</t>
  </si>
  <si>
    <t>10х1 кг кор</t>
  </si>
  <si>
    <t>0,14-0,15</t>
  </si>
  <si>
    <t>Зенкор Ультра</t>
  </si>
  <si>
    <t>0,3-1,4</t>
  </si>
  <si>
    <t>Инпут</t>
  </si>
  <si>
    <t>0,6 - 1,0</t>
  </si>
  <si>
    <t>Инфинито</t>
  </si>
  <si>
    <t>КC</t>
  </si>
  <si>
    <t>1,2-1,6</t>
  </si>
  <si>
    <t>Калипсо</t>
  </si>
  <si>
    <t>0,1-0,45</t>
  </si>
  <si>
    <t>Конфидор Экстра</t>
  </si>
  <si>
    <t>12х0,5 кг ф</t>
  </si>
  <si>
    <t>0,03-0,45</t>
  </si>
  <si>
    <t>Ламадор</t>
  </si>
  <si>
    <t>0,15-0,2</t>
  </si>
  <si>
    <t>Ламадор Про</t>
  </si>
  <si>
    <t>Луна Транквилити</t>
  </si>
  <si>
    <t>0,6-1,2</t>
  </si>
  <si>
    <t>Луна Экспириенс</t>
  </si>
  <si>
    <t>0,75-1,0</t>
  </si>
  <si>
    <t>4х2,25 кг к</t>
  </si>
  <si>
    <t>Мерлин Флекс</t>
  </si>
  <si>
    <t>0,2-0,5</t>
  </si>
  <si>
    <t>Меро</t>
  </si>
  <si>
    <t>Мовенто Энерджи</t>
  </si>
  <si>
    <t>0,4-0,6</t>
  </si>
  <si>
    <t>Оберон Рапид</t>
  </si>
  <si>
    <t>0,5-0,8</t>
  </si>
  <si>
    <t>Превикур Энерджи</t>
  </si>
  <si>
    <t>12x1 л ф</t>
  </si>
  <si>
    <t>Прозаро</t>
  </si>
  <si>
    <t>Прозаро Квантум</t>
  </si>
  <si>
    <t>Пропульс</t>
  </si>
  <si>
    <t>СЭ</t>
  </si>
  <si>
    <t>Протеус</t>
  </si>
  <si>
    <t>0,5-1,0</t>
  </si>
  <si>
    <t>Пума Супер 100</t>
  </si>
  <si>
    <t>Пума Супер 7,5</t>
  </si>
  <si>
    <t>ЭМВ</t>
  </si>
  <si>
    <t>Редиго Про</t>
  </si>
  <si>
    <t>0,45 - 0,55</t>
  </si>
  <si>
    <t>Секатор Турбо</t>
  </si>
  <si>
    <t>0,05-0,1</t>
  </si>
  <si>
    <t>Солигор</t>
  </si>
  <si>
    <t>0,4-0,8</t>
  </si>
  <si>
    <t>Сценик Комби</t>
  </si>
  <si>
    <t>KC</t>
  </si>
  <si>
    <t>Ультор</t>
  </si>
  <si>
    <t>0,5-0,75</t>
  </si>
  <si>
    <t>Фалькон</t>
  </si>
  <si>
    <t>Фанданго</t>
  </si>
  <si>
    <t>1,0-1,25</t>
  </si>
  <si>
    <t>Фоликур</t>
  </si>
  <si>
    <t>Фуроре Ультра</t>
  </si>
  <si>
    <t>Эместо Квантум</t>
  </si>
  <si>
    <t>0,3-0,35</t>
  </si>
  <si>
    <t>Эместо Сильвер</t>
  </si>
  <si>
    <t>0,2-0,4</t>
  </si>
  <si>
    <t>АО "БАЙЕР" оставляет за собой право изменения прайс-листа при существенных изменениях показателей финансового рынка или при изменении уровня таможенных пошлин</t>
  </si>
  <si>
    <t>Акцент</t>
  </si>
  <si>
    <t>0,3-0,7</t>
  </si>
  <si>
    <t>Цены без НДС</t>
  </si>
  <si>
    <t>КС </t>
  </si>
  <si>
    <t>Деларо</t>
  </si>
  <si>
    <t>0,22-0,33</t>
  </si>
  <si>
    <t>Велосити Пауэр</t>
  </si>
  <si>
    <t>Антракол</t>
  </si>
  <si>
    <t>1х10 кг м</t>
  </si>
  <si>
    <t>1,75-2,25</t>
  </si>
  <si>
    <t>Тельдор</t>
  </si>
  <si>
    <t>min</t>
  </si>
  <si>
    <t>max</t>
  </si>
  <si>
    <t>0,2-0,3</t>
  </si>
  <si>
    <t>0,8-1,2</t>
  </si>
  <si>
    <t>1х5 кг м</t>
  </si>
  <si>
    <t>Бандур</t>
  </si>
  <si>
    <t>Велосити Супер</t>
  </si>
  <si>
    <t>Майстер Пауэр</t>
  </si>
  <si>
    <t>Сфера Макс</t>
  </si>
  <si>
    <t>Бетанал Эксперт ОФ</t>
  </si>
  <si>
    <t>Капрено**</t>
  </si>
  <si>
    <t>Лаудис***</t>
  </si>
  <si>
    <t>Серенада АСО</t>
  </si>
  <si>
    <t>2,0-8,0</t>
  </si>
  <si>
    <t>*Продаётся только в комплекте с препаратами Вердикт ВДГ (одна коробка Вердикт ВДГ + одна коробка БиоПауэр ВРК), Велосити Пауэр ВДГ (одна коробка Велосити Пауэр ВДГ + одна коробка БиоПауэр ВРК).</t>
  </si>
  <si>
    <t>4х2,5 кг к</t>
  </si>
  <si>
    <t>0,4-2,0</t>
  </si>
  <si>
    <t>Скайвей</t>
  </si>
  <si>
    <t>Вердикт</t>
  </si>
  <si>
    <t>4х3 кг к</t>
  </si>
  <si>
    <t xml:space="preserve">0,3-0,5 </t>
  </si>
  <si>
    <t>Веранго</t>
  </si>
  <si>
    <t>Децис Эксперт 1 Л</t>
  </si>
  <si>
    <t>Децис Эксперт 5 Л</t>
  </si>
  <si>
    <t>Белт 1 Л</t>
  </si>
  <si>
    <t>Белт 5 Л</t>
  </si>
  <si>
    <t>БиоПауэр</t>
  </si>
  <si>
    <t>Капрено</t>
  </si>
  <si>
    <t>Лаудис</t>
  </si>
  <si>
    <t>Скайвэй</t>
  </si>
  <si>
    <t>Фендрик</t>
  </si>
  <si>
    <t>0,4-8,0</t>
  </si>
  <si>
    <t>Гербикс</t>
  </si>
  <si>
    <t>0,7-1,5</t>
  </si>
  <si>
    <t>Мушкет Плюс</t>
  </si>
  <si>
    <t>0,5-0,6</t>
  </si>
  <si>
    <t>Особые условия для продажи гербицидов:</t>
  </si>
  <si>
    <t>Стоимость гербицида и адъюванта указана отдельно.</t>
  </si>
  <si>
    <r>
      <t xml:space="preserve">Для гербицидов </t>
    </r>
    <r>
      <rPr>
        <b/>
        <sz val="12"/>
        <color theme="1"/>
        <rFont val="Arial"/>
        <family val="2"/>
        <charset val="204"/>
      </rPr>
      <t>Капрено КС</t>
    </r>
    <r>
      <rPr>
        <sz val="12"/>
        <color theme="1"/>
        <rFont val="Arial"/>
        <family val="2"/>
        <charset val="204"/>
      </rPr>
      <t xml:space="preserve"> и </t>
    </r>
    <r>
      <rPr>
        <b/>
        <sz val="12"/>
        <color theme="1"/>
        <rFont val="Arial"/>
        <family val="2"/>
        <charset val="204"/>
      </rPr>
      <t>Лаудис ВДГ</t>
    </r>
    <r>
      <rPr>
        <sz val="12"/>
        <color theme="1"/>
        <rFont val="Arial"/>
        <family val="2"/>
        <charset val="204"/>
      </rPr>
      <t xml:space="preserve"> продажа осуществляется только в комплекте с адъювантом Меро.</t>
    </r>
  </si>
  <si>
    <r>
      <t>**</t>
    </r>
    <r>
      <rPr>
        <b/>
        <sz val="12"/>
        <color theme="1"/>
        <rFont val="Arial"/>
        <family val="2"/>
        <charset val="204"/>
      </rPr>
      <t>Капрено КС:</t>
    </r>
    <r>
      <rPr>
        <sz val="12"/>
        <color theme="1"/>
        <rFont val="Arial"/>
        <family val="2"/>
        <charset val="204"/>
      </rPr>
      <t xml:space="preserve"> Комплект включает 1 л гербицида Капрено КС и 6 л адъюванта Меро.</t>
    </r>
  </si>
  <si>
    <r>
      <t>***</t>
    </r>
    <r>
      <rPr>
        <b/>
        <sz val="12"/>
        <color theme="1"/>
        <rFont val="Arial"/>
        <family val="2"/>
        <charset val="204"/>
      </rPr>
      <t>Лаудис ВДГ:</t>
    </r>
    <r>
      <rPr>
        <sz val="12"/>
        <color theme="1"/>
        <rFont val="Arial"/>
        <family val="2"/>
        <charset val="204"/>
      </rPr>
      <t xml:space="preserve"> Комплект включает 1 кг гербицида Лаудис ВДГ и 4 л адъюванта Меро.</t>
    </r>
  </si>
  <si>
    <t>Бисмарк</t>
  </si>
  <si>
    <t>МКС</t>
  </si>
  <si>
    <t>Витена</t>
  </si>
  <si>
    <t>4Х5 кг к</t>
  </si>
  <si>
    <t>4Х5 л к</t>
  </si>
  <si>
    <t>Пугил</t>
  </si>
  <si>
    <t>2,2-3,0</t>
  </si>
  <si>
    <t>3,0-4,0</t>
  </si>
  <si>
    <t>Редиго М</t>
  </si>
  <si>
    <t>Инсектокарб</t>
  </si>
  <si>
    <t>0,14-0,4</t>
  </si>
  <si>
    <r>
      <t xml:space="preserve">Стоимость за 1 л или 1 кг в рублях, вкл НДС (22%)
</t>
    </r>
    <r>
      <rPr>
        <sz val="12"/>
        <color theme="1"/>
        <rFont val="Arial"/>
        <family val="2"/>
        <charset val="204"/>
      </rPr>
      <t>в зависимости от упаковки</t>
    </r>
  </si>
  <si>
    <t>Стоимость применения на 1 га/тн в рублях, вкл НДС (22%)</t>
  </si>
  <si>
    <t>2,5-3,0</t>
  </si>
  <si>
    <r>
      <t xml:space="preserve">Стоимость за 1 л или 1 кг в рублях, без НДС
</t>
    </r>
    <r>
      <rPr>
        <sz val="12"/>
        <color theme="1"/>
        <rFont val="Arial"/>
        <family val="2"/>
        <charset val="204"/>
      </rPr>
      <t>в зависимости от упаковки</t>
    </r>
  </si>
  <si>
    <t>Действителен с 01.10.2026</t>
  </si>
  <si>
    <t>Афродита</t>
  </si>
  <si>
    <t>0,4-3,0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</si>
</sst>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(* #,##0.00_);_(* \(#,##0.00\);_(* &quot;-&quot;??_);_(@_)"/>
    <numFmt numFmtId="165" formatCode="_-* #,##0.00_р_._-;\-* #,##0.00_р_._-;_-* &quot;-&quot;??_р_._-;_-@_-"/>
    <numFmt numFmtId="166" formatCode="_-* #,##0_р_._-;\-* #,##0_р_._-;_-* &quot;-&quot;??_р_._-;_-@_-"/>
    <numFmt numFmtId="167" formatCode="_(* #,##0_);_(* \(#,##0\);_(* &quot;-&quot;??_);_(@_)"/>
    <numFmt numFmtId="168" formatCode="0.0%"/>
    <numFmt numFmtId="169" formatCode="0.0"/>
    <numFmt numFmtId="170" formatCode="_-* #,##0.00\ _₽_-;\-* #,##0.00\ _₽_-;_-* &quot;-&quot;??\ _₽_-;_-@_-"/>
  </numFmts>
  <fonts count="14" x14ac:knownFonts="1">
    <font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2"/>
      <name val="Arial"/>
      <family val="2"/>
      <charset val="204"/>
    </font>
    <font>
      <b/>
      <sz val="16"/>
      <name val="Arial"/>
      <family val="2"/>
      <charset val="204"/>
    </font>
    <font>
      <sz val="16"/>
      <color indexed="10"/>
      <name val="Arial"/>
      <family val="2"/>
      <charset val="204"/>
    </font>
    <font>
      <b/>
      <sz val="12"/>
      <name val="Arial"/>
      <family val="2"/>
      <charset val="204"/>
    </font>
    <font>
      <sz val="12"/>
      <color indexed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4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9">
    <xf numFmtId="0" fontId="0" fillId="0" borderId="0" xfId="0"/>
    <xf numFmtId="0" fontId="2" fillId="0" borderId="0" xfId="0" applyFont="1"/>
    <xf numFmtId="0" fontId="2" fillId="2" borderId="0" xfId="0" applyFont="1" applyFill="1"/>
    <xf numFmtId="0" fontId="2" fillId="3" borderId="0" xfId="0" applyFont="1" applyFill="1"/>
    <xf numFmtId="0" fontId="4" fillId="0" borderId="0" xfId="2" applyFont="1" applyAlignment="1">
      <alignment horizontal="left" vertical="center"/>
    </xf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0" xfId="0" applyFont="1" applyFill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9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4" fontId="7" fillId="0" borderId="0" xfId="0" applyNumberFormat="1" applyFont="1" applyAlignment="1">
      <alignment horizontal="right" vertical="center" wrapText="1"/>
    </xf>
    <xf numFmtId="3" fontId="7" fillId="0" borderId="0" xfId="0" applyNumberFormat="1" applyFont="1" applyAlignment="1">
      <alignment horizontal="right" vertical="center" wrapText="1"/>
    </xf>
    <xf numFmtId="0" fontId="8" fillId="3" borderId="0" xfId="0" applyFont="1" applyFill="1"/>
    <xf numFmtId="0" fontId="5" fillId="3" borderId="0" xfId="0" applyFont="1" applyFill="1" applyAlignment="1">
      <alignment horizontal="left" vertical="top" wrapText="1"/>
    </xf>
    <xf numFmtId="166" fontId="5" fillId="3" borderId="0" xfId="3" applyNumberFormat="1" applyFont="1" applyFill="1" applyBorder="1" applyAlignment="1">
      <alignment horizontal="left" vertical="top" wrapText="1"/>
    </xf>
    <xf numFmtId="166" fontId="2" fillId="3" borderId="0" xfId="3" applyNumberFormat="1" applyFont="1" applyFill="1"/>
    <xf numFmtId="0" fontId="8" fillId="4" borderId="1" xfId="0" applyFont="1" applyFill="1" applyBorder="1" applyAlignment="1">
      <alignment horizontal="center" vertical="center" wrapText="1"/>
    </xf>
    <xf numFmtId="164" fontId="7" fillId="0" borderId="1" xfId="1" applyFont="1" applyFill="1" applyBorder="1" applyAlignment="1">
      <alignment horizontal="right" vertical="center" wrapText="1"/>
    </xf>
    <xf numFmtId="0" fontId="7" fillId="0" borderId="1" xfId="0" applyFont="1" applyBorder="1" applyAlignment="1">
      <alignment horizontal="left" vertical="center" wrapText="1"/>
    </xf>
    <xf numFmtId="167" fontId="7" fillId="0" borderId="1" xfId="1" applyNumberFormat="1" applyFont="1" applyFill="1" applyBorder="1" applyAlignment="1">
      <alignment horizontal="right" vertical="center" wrapText="1"/>
    </xf>
    <xf numFmtId="164" fontId="0" fillId="0" borderId="0" xfId="0" applyNumberFormat="1"/>
    <xf numFmtId="164" fontId="0" fillId="0" borderId="0" xfId="1" applyFont="1"/>
    <xf numFmtId="167" fontId="0" fillId="0" borderId="0" xfId="1" applyNumberFormat="1" applyFont="1"/>
    <xf numFmtId="168" fontId="0" fillId="0" borderId="0" xfId="4" applyNumberFormat="1" applyFont="1"/>
    <xf numFmtId="168" fontId="0" fillId="0" borderId="0" xfId="0" applyNumberFormat="1"/>
    <xf numFmtId="167" fontId="2" fillId="3" borderId="0" xfId="1" applyNumberFormat="1" applyFont="1" applyFill="1" applyBorder="1" applyAlignment="1">
      <alignment vertical="center"/>
    </xf>
    <xf numFmtId="0" fontId="6" fillId="0" borderId="0" xfId="0" applyFont="1" applyAlignment="1">
      <alignment horizontal="center"/>
    </xf>
    <xf numFmtId="164" fontId="0" fillId="0" borderId="0" xfId="1" applyFont="1" applyAlignment="1">
      <alignment horizontal="center"/>
    </xf>
    <xf numFmtId="0" fontId="11" fillId="0" borderId="0" xfId="0" applyFont="1" applyAlignment="1">
      <alignment wrapText="1"/>
    </xf>
    <xf numFmtId="0" fontId="11" fillId="0" borderId="0" xfId="0" applyFont="1" applyAlignment="1">
      <alignment horizontal="center" vertical="center" wrapText="1"/>
    </xf>
    <xf numFmtId="0" fontId="8" fillId="0" borderId="0" xfId="0" applyFont="1"/>
    <xf numFmtId="17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2" applyFont="1" applyAlignment="1">
      <alignment horizontal="left"/>
    </xf>
    <xf numFmtId="0" fontId="7" fillId="0" borderId="0" xfId="0" applyFont="1" applyAlignment="1">
      <alignment horizontal="left" vertical="distributed" wrapText="1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64" fontId="8" fillId="0" borderId="0" xfId="1" applyFont="1"/>
    <xf numFmtId="0" fontId="8" fillId="0" borderId="0" xfId="0" applyFont="1" applyAlignment="1">
      <alignment vertical="center"/>
    </xf>
    <xf numFmtId="169" fontId="7" fillId="0" borderId="1" xfId="0" applyNumberFormat="1" applyFont="1" applyBorder="1" applyAlignment="1">
      <alignment horizontal="center" vertical="center" wrapText="1"/>
    </xf>
    <xf numFmtId="168" fontId="11" fillId="0" borderId="0" xfId="0" applyNumberFormat="1" applyFont="1" applyAlignment="1">
      <alignment horizontal="center" vertical="center"/>
    </xf>
    <xf numFmtId="170" fontId="7" fillId="0" borderId="1" xfId="0" applyNumberFormat="1" applyFont="1" applyBorder="1" applyAlignment="1">
      <alignment horizontal="center" vertical="center" wrapText="1"/>
    </xf>
    <xf numFmtId="167" fontId="2" fillId="3" borderId="0" xfId="1" applyNumberFormat="1" applyFont="1" applyFill="1" applyAlignment="1">
      <alignment vertical="center"/>
    </xf>
    <xf numFmtId="0" fontId="5" fillId="3" borderId="0" xfId="0" applyFont="1" applyFill="1" applyAlignment="1">
      <alignment horizontal="center" vertical="center" wrapText="1"/>
    </xf>
    <xf numFmtId="9" fontId="2" fillId="3" borderId="0" xfId="4" applyFont="1" applyFill="1" applyBorder="1" applyAlignment="1">
      <alignment vertical="center"/>
    </xf>
    <xf numFmtId="168" fontId="2" fillId="3" borderId="0" xfId="4" applyNumberFormat="1" applyFont="1" applyFill="1" applyBorder="1" applyAlignment="1">
      <alignment vertical="center"/>
    </xf>
    <xf numFmtId="0" fontId="7" fillId="5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center" vertical="center" wrapText="1"/>
    </xf>
    <xf numFmtId="170" fontId="7" fillId="5" borderId="1" xfId="0" applyNumberFormat="1" applyFont="1" applyFill="1" applyBorder="1" applyAlignment="1">
      <alignment horizontal="center" vertical="center" wrapText="1"/>
    </xf>
    <xf numFmtId="164" fontId="7" fillId="5" borderId="1" xfId="1" applyFont="1" applyFill="1" applyBorder="1" applyAlignment="1">
      <alignment horizontal="right" vertical="center" wrapText="1"/>
    </xf>
    <xf numFmtId="167" fontId="7" fillId="5" borderId="1" xfId="1" applyNumberFormat="1" applyFont="1" applyFill="1" applyBorder="1" applyAlignment="1">
      <alignment horizontal="right" vertical="center" wrapText="1"/>
    </xf>
    <xf numFmtId="0" fontId="7" fillId="0" borderId="0" xfId="0" applyFont="1" applyAlignment="1">
      <alignment horizontal="left" vertical="distributed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7" fillId="4" borderId="12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</cellXfs>
  <cellStyles count="6">
    <cellStyle name="Comma" xfId="1" builtinId="3"/>
    <cellStyle name="Comma 2" xfId="3" xr:uid="{462A26F5-EAA2-4D60-AE1E-C8C1AF4C350C}"/>
    <cellStyle name="Comma 3" xfId="5" xr:uid="{5D673686-83BB-4A3B-ACE8-F3D4BAB86636}"/>
    <cellStyle name="Normal" xfId="0" builtinId="0"/>
    <cellStyle name="Normal_FINAL Прейскурант OOO 2005 Rus Приложение 1" xfId="2" xr:uid="{76207B54-44D2-4DF4-A782-F53151E232D8}"/>
    <cellStyle name="Percent" xfId="4" builtinId="5"/>
  </cellStyles>
  <dxfs count="0"/>
  <tableStyles count="0" defaultTableStyle="TableStyleMedium2" defaultPivotStyle="PivotStyleLight16"/>
  <colors>
    <mruColors>
      <color rgb="FFDAEE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317501</xdr:colOff>
      <xdr:row>1</xdr:row>
      <xdr:rowOff>154215</xdr:rowOff>
    </xdr:from>
    <xdr:to>
      <xdr:col>7</xdr:col>
      <xdr:colOff>1321901</xdr:colOff>
      <xdr:row>6</xdr:row>
      <xdr:rowOff>24660</xdr:rowOff>
    </xdr:to>
    <xdr:pic>
      <xdr:nvPicPr>
        <xdr:cNvPr id="3" name="Рисунок 3">
          <a:extLst>
            <a:ext uri="{FF2B5EF4-FFF2-40B4-BE49-F238E27FC236}">
              <a16:creationId xmlns:a16="http://schemas.microsoft.com/office/drawing/2014/main" id="{DFDAC5D4-FCC7-4114-804C-267CEE3F5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62572" y="272144"/>
          <a:ext cx="1004400" cy="9771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GWFPSPRD01\grpdata\EA_Finance_Seed&amp;Traits\Fcst_Consolidation\Fcst_FY18\Fcst_FY1805_January\FCST%20DB%20&amp;%20Inputs\Country%20Files\Ukraine_2018_P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SP_ERROR_Summary_Report"/>
      <sheetName val="Total_Summary_Report"/>
      <sheetName val="START"/>
      <sheetName val="Seed Other_INPUT"/>
      <sheetName val="Corn Treatment_INPUT"/>
      <sheetName val="Corn_INPUT"/>
      <sheetName val="Canola_OSR_INPUT"/>
      <sheetName val="ADMIN"/>
      <sheetName val="input_sheet"/>
      <sheetName val="data_budget"/>
      <sheetName val="data_current_fcst"/>
      <sheetName val="data_previous_fcst"/>
      <sheetName val="data_actuals"/>
      <sheetName val="OSR Pricing FY1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8">
          <cell r="C8">
            <v>5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B8181-C51F-4663-895F-044242714ADE}">
  <sheetPr>
    <tabColor theme="4" tint="0.59999389629810485"/>
    <pageSetUpPr fitToPage="1"/>
  </sheetPr>
  <dimension ref="A1:AB99"/>
  <sheetViews>
    <sheetView showGridLines="0" tabSelected="1" topLeftCell="A5" zoomScale="70" zoomScaleNormal="70" workbookViewId="0">
      <pane xSplit="1" ySplit="6" topLeftCell="H29" activePane="bottomRight" state="frozen"/>
      <selection activeCell="A5" sqref="A5"/>
      <selection pane="topRight" activeCell="B5" sqref="B5"/>
      <selection pane="bottomLeft" activeCell="A11" sqref="A11"/>
      <selection pane="bottomRight" activeCell="F50" sqref="F50"/>
    </sheetView>
  </sheetViews>
  <sheetFormatPr defaultColWidth="8" defaultRowHeight="15.5" outlineLevelCol="1" x14ac:dyDescent="0.35"/>
  <cols>
    <col min="1" max="1" width="24.08203125" style="1" customWidth="1"/>
    <col min="2" max="2" width="12.5" style="1" customWidth="1"/>
    <col min="3" max="5" width="17.58203125" style="1" customWidth="1"/>
    <col min="6" max="6" width="19.5" style="1" customWidth="1"/>
    <col min="7" max="7" width="22.08203125" style="1" customWidth="1"/>
    <col min="8" max="8" width="17.58203125" style="1" customWidth="1"/>
    <col min="9" max="9" width="19.9140625" customWidth="1"/>
    <col min="10" max="10" width="6.33203125" customWidth="1"/>
    <col min="11" max="11" width="3.33203125" customWidth="1"/>
    <col min="12" max="12" width="14.1640625" style="1" customWidth="1"/>
    <col min="13" max="13" width="11.08203125" style="1" customWidth="1"/>
    <col min="14" max="14" width="5.6640625" style="1" bestFit="1" customWidth="1"/>
    <col min="15" max="15" width="3.33203125" customWidth="1"/>
    <col min="16" max="16" width="14.5" customWidth="1"/>
    <col min="17" max="17" width="10.83203125" bestFit="1" customWidth="1"/>
    <col min="18" max="18" width="7.33203125" bestFit="1" customWidth="1"/>
    <col min="19" max="19" width="8" style="1"/>
    <col min="20" max="20" width="10.6640625" style="1" customWidth="1" outlineLevel="1"/>
    <col min="21" max="21" width="13.1640625" customWidth="1" outlineLevel="1"/>
    <col min="22" max="23" width="11.1640625" style="23" customWidth="1" outlineLevel="1"/>
    <col min="24" max="24" width="12.33203125" customWidth="1" outlineLevel="1"/>
    <col min="25" max="25" width="11.6640625" customWidth="1" outlineLevel="1"/>
    <col min="26" max="27" width="8" style="1"/>
    <col min="28" max="28" width="11" style="1" bestFit="1" customWidth="1"/>
    <col min="29" max="16384" width="8" style="1"/>
  </cols>
  <sheetData>
    <row r="1" spans="1:28" ht="9.75" customHeight="1" x14ac:dyDescent="0.35"/>
    <row r="2" spans="1:28" x14ac:dyDescent="0.35">
      <c r="A2" s="2"/>
      <c r="B2" s="2"/>
      <c r="C2" s="2"/>
      <c r="D2" s="2"/>
      <c r="E2" s="2"/>
      <c r="F2" s="2"/>
      <c r="G2" s="3"/>
      <c r="H2" s="3"/>
    </row>
    <row r="3" spans="1:28" x14ac:dyDescent="0.35">
      <c r="A3" s="2"/>
      <c r="B3" s="2"/>
      <c r="C3" s="2"/>
      <c r="D3" s="2"/>
      <c r="E3" s="2"/>
      <c r="F3" s="2"/>
      <c r="G3" s="3"/>
      <c r="H3" s="3"/>
    </row>
    <row r="4" spans="1:28" ht="8.25" customHeight="1" x14ac:dyDescent="0.35">
      <c r="A4" s="2"/>
      <c r="B4" s="2"/>
      <c r="C4" s="2"/>
      <c r="D4" s="2"/>
      <c r="E4" s="2"/>
      <c r="F4" s="2"/>
      <c r="G4" s="3"/>
      <c r="H4" s="3"/>
    </row>
    <row r="5" spans="1:28" ht="19.5" customHeight="1" x14ac:dyDescent="0.4">
      <c r="A5" s="64" t="s">
        <v>0</v>
      </c>
      <c r="B5" s="64"/>
      <c r="C5" s="64"/>
      <c r="D5" s="64"/>
      <c r="E5" s="64"/>
      <c r="F5" s="64"/>
      <c r="G5" s="64"/>
      <c r="H5" s="64"/>
    </row>
    <row r="6" spans="1:28" ht="28.5" customHeight="1" x14ac:dyDescent="0.35">
      <c r="A6" s="4" t="s">
        <v>1</v>
      </c>
      <c r="B6" s="5"/>
      <c r="C6" s="6"/>
      <c r="D6" s="5"/>
      <c r="E6" s="5"/>
      <c r="F6" s="5"/>
      <c r="G6" s="3"/>
      <c r="H6" s="3"/>
    </row>
    <row r="7" spans="1:28" ht="20" x14ac:dyDescent="0.4">
      <c r="A7" s="35" t="s">
        <v>166</v>
      </c>
      <c r="B7" s="28"/>
      <c r="C7" s="6"/>
      <c r="D7" s="6"/>
      <c r="E7" s="6"/>
      <c r="F7" s="6"/>
      <c r="G7" s="3"/>
      <c r="H7" s="3"/>
    </row>
    <row r="8" spans="1:28" ht="28.5" customHeight="1" x14ac:dyDescent="0.35">
      <c r="A8" s="3"/>
      <c r="B8" s="3"/>
      <c r="C8" s="3"/>
      <c r="D8" s="3"/>
      <c r="E8" s="3"/>
      <c r="F8" s="3"/>
      <c r="G8" s="3"/>
      <c r="H8" s="3"/>
      <c r="I8" s="33"/>
      <c r="J8" s="26"/>
      <c r="K8" s="26"/>
      <c r="O8" s="26"/>
      <c r="P8" s="26"/>
      <c r="Q8" s="26"/>
      <c r="R8" s="26"/>
      <c r="T8" s="26"/>
    </row>
    <row r="9" spans="1:28" ht="33" customHeight="1" x14ac:dyDescent="0.35">
      <c r="A9" s="65" t="s">
        <v>2</v>
      </c>
      <c r="B9" s="65" t="s">
        <v>3</v>
      </c>
      <c r="C9" s="65" t="s">
        <v>4</v>
      </c>
      <c r="D9" s="65" t="s">
        <v>5</v>
      </c>
      <c r="E9" s="65" t="s">
        <v>165</v>
      </c>
      <c r="F9" s="65" t="s">
        <v>162</v>
      </c>
      <c r="G9" s="67" t="s">
        <v>163</v>
      </c>
      <c r="H9" s="68"/>
      <c r="I9" s="34"/>
    </row>
    <row r="10" spans="1:28" s="7" customFormat="1" ht="46.5" x14ac:dyDescent="0.3">
      <c r="A10" s="66"/>
      <c r="B10" s="66"/>
      <c r="C10" s="66"/>
      <c r="D10" s="66"/>
      <c r="E10" s="66"/>
      <c r="F10" s="66"/>
      <c r="G10" s="18" t="s">
        <v>6</v>
      </c>
      <c r="H10" s="18" t="s">
        <v>7</v>
      </c>
      <c r="I10" s="31"/>
      <c r="J10" s="43"/>
      <c r="K10" s="43"/>
      <c r="L10" s="46"/>
      <c r="M10" s="46"/>
      <c r="O10" s="43"/>
      <c r="P10" s="46"/>
      <c r="Q10" s="46"/>
      <c r="T10" s="30"/>
      <c r="U10" t="s">
        <v>101</v>
      </c>
      <c r="V10" s="29" t="s">
        <v>110</v>
      </c>
      <c r="W10" s="29" t="s">
        <v>111</v>
      </c>
      <c r="X10"/>
      <c r="Y10"/>
    </row>
    <row r="11" spans="1:28" s="7" customFormat="1" ht="15.75" customHeight="1" x14ac:dyDescent="0.3">
      <c r="A11" s="20" t="s">
        <v>10</v>
      </c>
      <c r="B11" s="8" t="s">
        <v>11</v>
      </c>
      <c r="C11" s="8" t="s">
        <v>12</v>
      </c>
      <c r="D11" s="8" t="s">
        <v>13</v>
      </c>
      <c r="E11" s="44">
        <f>F11/1.22</f>
        <v>10934.426229508197</v>
      </c>
      <c r="F11" s="19">
        <v>13340</v>
      </c>
      <c r="G11" s="21">
        <f t="shared" ref="G11:G42" si="0">$F11*V11</f>
        <v>5336</v>
      </c>
      <c r="H11" s="21">
        <f t="shared" ref="H11:H42" si="1">$F11*W11</f>
        <v>6670</v>
      </c>
      <c r="I11" s="24"/>
      <c r="J11" s="25"/>
      <c r="K11" s="25"/>
      <c r="L11" s="45"/>
      <c r="M11" s="45"/>
      <c r="N11" s="47"/>
      <c r="O11" s="25"/>
      <c r="P11" s="45"/>
      <c r="Q11" s="45"/>
      <c r="R11" s="48"/>
      <c r="T11" s="27"/>
      <c r="U11" s="22">
        <f>F11/1.22</f>
        <v>10934.426229508197</v>
      </c>
      <c r="V11" s="23">
        <v>0.4</v>
      </c>
      <c r="W11" s="23">
        <v>0.5</v>
      </c>
      <c r="X11" s="22">
        <f t="shared" ref="X11:X42" si="2">$F11*V11-G11</f>
        <v>0</v>
      </c>
      <c r="Y11" s="22">
        <f t="shared" ref="Y11:Y42" si="3">$F11*W11-H11</f>
        <v>0</v>
      </c>
      <c r="AB11" s="27"/>
    </row>
    <row r="12" spans="1:28" s="7" customFormat="1" ht="15.75" customHeight="1" x14ac:dyDescent="0.3">
      <c r="A12" s="20" t="s">
        <v>99</v>
      </c>
      <c r="B12" s="8" t="s">
        <v>28</v>
      </c>
      <c r="C12" s="8" t="s">
        <v>12</v>
      </c>
      <c r="D12" s="8" t="s">
        <v>100</v>
      </c>
      <c r="E12" s="44">
        <f t="shared" ref="E12:E73" si="4">F12/1.22</f>
        <v>2049.1803278688526</v>
      </c>
      <c r="F12" s="19">
        <v>2500</v>
      </c>
      <c r="G12" s="21">
        <f t="shared" si="0"/>
        <v>750</v>
      </c>
      <c r="H12" s="21">
        <f t="shared" si="1"/>
        <v>1750</v>
      </c>
      <c r="I12" s="24"/>
      <c r="J12" s="25"/>
      <c r="K12" s="25"/>
      <c r="L12" s="45"/>
      <c r="M12" s="45"/>
      <c r="N12" s="47"/>
      <c r="O12" s="25"/>
      <c r="P12" s="45"/>
      <c r="Q12" s="45"/>
      <c r="R12" s="48"/>
      <c r="T12" s="27"/>
      <c r="U12" s="22">
        <f t="shared" ref="U12:U75" si="5">F12/1.22</f>
        <v>2049.1803278688526</v>
      </c>
      <c r="V12" s="23">
        <v>0.3</v>
      </c>
      <c r="W12" s="23">
        <v>0.7</v>
      </c>
      <c r="X12" s="22">
        <f t="shared" si="2"/>
        <v>0</v>
      </c>
      <c r="Y12" s="22">
        <f t="shared" si="3"/>
        <v>0</v>
      </c>
      <c r="AB12" s="27"/>
    </row>
    <row r="13" spans="1:28" s="7" customFormat="1" ht="15.75" customHeight="1" x14ac:dyDescent="0.3">
      <c r="A13" s="20" t="s">
        <v>14</v>
      </c>
      <c r="B13" s="8" t="s">
        <v>15</v>
      </c>
      <c r="C13" s="8" t="s">
        <v>12</v>
      </c>
      <c r="D13" s="8" t="s">
        <v>16</v>
      </c>
      <c r="E13" s="44">
        <f t="shared" si="4"/>
        <v>4991.8032786885251</v>
      </c>
      <c r="F13" s="19">
        <v>6090</v>
      </c>
      <c r="G13" s="21">
        <f t="shared" si="0"/>
        <v>3654</v>
      </c>
      <c r="H13" s="21">
        <f t="shared" si="1"/>
        <v>6090</v>
      </c>
      <c r="I13" s="24"/>
      <c r="J13" s="25"/>
      <c r="K13" s="25"/>
      <c r="L13" s="45"/>
      <c r="M13" s="45"/>
      <c r="N13" s="47"/>
      <c r="O13" s="25"/>
      <c r="P13" s="45"/>
      <c r="Q13" s="45"/>
      <c r="R13" s="48"/>
      <c r="T13" s="27"/>
      <c r="U13" s="22">
        <f t="shared" si="5"/>
        <v>4991.8032786885251</v>
      </c>
      <c r="V13" s="23">
        <v>0.6</v>
      </c>
      <c r="W13" s="23">
        <v>1</v>
      </c>
      <c r="X13" s="22">
        <f t="shared" si="2"/>
        <v>0</v>
      </c>
      <c r="Y13" s="22">
        <f t="shared" si="3"/>
        <v>0</v>
      </c>
      <c r="AB13" s="27"/>
    </row>
    <row r="14" spans="1:28" s="7" customFormat="1" ht="15.75" customHeight="1" x14ac:dyDescent="0.3">
      <c r="A14" s="20" t="s">
        <v>106</v>
      </c>
      <c r="B14" s="8" t="s">
        <v>18</v>
      </c>
      <c r="C14" s="8" t="s">
        <v>107</v>
      </c>
      <c r="D14" s="8" t="s">
        <v>108</v>
      </c>
      <c r="E14" s="44">
        <f t="shared" si="4"/>
        <v>1713.1147540983607</v>
      </c>
      <c r="F14" s="19">
        <v>2090</v>
      </c>
      <c r="G14" s="21">
        <f t="shared" si="0"/>
        <v>3657.5</v>
      </c>
      <c r="H14" s="21">
        <f t="shared" si="1"/>
        <v>4702.5</v>
      </c>
      <c r="I14" s="24"/>
      <c r="J14" s="25"/>
      <c r="K14" s="25"/>
      <c r="L14" s="45"/>
      <c r="M14" s="45"/>
      <c r="N14" s="47"/>
      <c r="O14" s="25"/>
      <c r="P14" s="45"/>
      <c r="Q14" s="45"/>
      <c r="R14" s="48"/>
      <c r="T14" s="27"/>
      <c r="U14" s="22">
        <f t="shared" si="5"/>
        <v>1713.1147540983607</v>
      </c>
      <c r="V14" s="23">
        <v>1.75</v>
      </c>
      <c r="W14" s="23">
        <v>2.25</v>
      </c>
      <c r="X14" s="22">
        <f t="shared" si="2"/>
        <v>0</v>
      </c>
      <c r="Y14" s="22">
        <f t="shared" si="3"/>
        <v>0</v>
      </c>
      <c r="AB14" s="27"/>
    </row>
    <row r="15" spans="1:28" s="7" customFormat="1" ht="15.75" customHeight="1" x14ac:dyDescent="0.3">
      <c r="A15" s="20" t="s">
        <v>17</v>
      </c>
      <c r="B15" s="8" t="s">
        <v>18</v>
      </c>
      <c r="C15" s="8" t="s">
        <v>19</v>
      </c>
      <c r="D15" s="8" t="s">
        <v>20</v>
      </c>
      <c r="E15" s="44">
        <f t="shared" si="4"/>
        <v>5737.7049180327867</v>
      </c>
      <c r="F15" s="19">
        <v>7000</v>
      </c>
      <c r="G15" s="21">
        <f t="shared" si="0"/>
        <v>14000</v>
      </c>
      <c r="H15" s="21">
        <f t="shared" si="1"/>
        <v>17500</v>
      </c>
      <c r="I15" s="24"/>
      <c r="J15" s="25"/>
      <c r="K15" s="25"/>
      <c r="L15" s="45"/>
      <c r="M15" s="45"/>
      <c r="N15" s="47"/>
      <c r="O15" s="25"/>
      <c r="P15" s="45"/>
      <c r="Q15" s="45"/>
      <c r="R15" s="48"/>
      <c r="T15" s="27"/>
      <c r="U15" s="22">
        <f t="shared" si="5"/>
        <v>5737.7049180327867</v>
      </c>
      <c r="V15" s="23">
        <v>2</v>
      </c>
      <c r="W15" s="23">
        <v>2.5</v>
      </c>
      <c r="X15" s="22">
        <f t="shared" si="2"/>
        <v>0</v>
      </c>
      <c r="Y15" s="22">
        <f t="shared" si="3"/>
        <v>0</v>
      </c>
      <c r="AB15" s="27"/>
    </row>
    <row r="16" spans="1:28" s="7" customFormat="1" ht="15.75" customHeight="1" x14ac:dyDescent="0.3">
      <c r="A16" s="49" t="s">
        <v>167</v>
      </c>
      <c r="B16" s="50" t="s">
        <v>11</v>
      </c>
      <c r="C16" s="50" t="s">
        <v>12</v>
      </c>
      <c r="D16" s="50" t="s">
        <v>168</v>
      </c>
      <c r="E16" s="51">
        <f t="shared" si="4"/>
        <v>4918.0327868852464</v>
      </c>
      <c r="F16" s="52">
        <v>6000</v>
      </c>
      <c r="G16" s="53">
        <f t="shared" si="0"/>
        <v>2400</v>
      </c>
      <c r="H16" s="53">
        <f t="shared" si="1"/>
        <v>18000</v>
      </c>
      <c r="I16" s="24"/>
      <c r="J16" s="25"/>
      <c r="K16" s="25"/>
      <c r="L16" s="45"/>
      <c r="M16" s="45"/>
      <c r="N16" s="47"/>
      <c r="O16" s="25"/>
      <c r="P16" s="45"/>
      <c r="Q16" s="45"/>
      <c r="R16" s="48"/>
      <c r="T16" s="27"/>
      <c r="U16" s="22">
        <f t="shared" si="5"/>
        <v>4918.0327868852464</v>
      </c>
      <c r="V16" s="23">
        <v>0.4</v>
      </c>
      <c r="W16" s="23">
        <v>3</v>
      </c>
      <c r="X16" s="22">
        <f t="shared" si="2"/>
        <v>0</v>
      </c>
      <c r="Y16" s="22">
        <f t="shared" si="3"/>
        <v>0</v>
      </c>
      <c r="AB16" s="27"/>
    </row>
    <row r="17" spans="1:28" s="7" customFormat="1" ht="15.75" customHeight="1" x14ac:dyDescent="0.3">
      <c r="A17" s="20" t="s">
        <v>115</v>
      </c>
      <c r="B17" s="8" t="s">
        <v>11</v>
      </c>
      <c r="C17" s="8" t="s">
        <v>12</v>
      </c>
      <c r="D17" s="8" t="s">
        <v>158</v>
      </c>
      <c r="E17" s="44">
        <f t="shared" si="4"/>
        <v>2590.1639344262294</v>
      </c>
      <c r="F17" s="19">
        <v>3160</v>
      </c>
      <c r="G17" s="21">
        <f t="shared" si="0"/>
        <v>9480</v>
      </c>
      <c r="H17" s="21">
        <f t="shared" si="1"/>
        <v>12640</v>
      </c>
      <c r="I17" s="24"/>
      <c r="J17" s="25"/>
      <c r="K17" s="25"/>
      <c r="L17" s="45"/>
      <c r="M17" s="45"/>
      <c r="N17" s="47"/>
      <c r="O17" s="25"/>
      <c r="P17" s="45"/>
      <c r="Q17" s="45"/>
      <c r="R17" s="48"/>
      <c r="T17" s="27"/>
      <c r="U17" s="22">
        <f t="shared" si="5"/>
        <v>2590.1639344262294</v>
      </c>
      <c r="V17" s="23">
        <v>3</v>
      </c>
      <c r="W17" s="23">
        <v>4</v>
      </c>
      <c r="X17" s="22">
        <f t="shared" si="2"/>
        <v>0</v>
      </c>
      <c r="Y17" s="22">
        <f t="shared" si="3"/>
        <v>0</v>
      </c>
      <c r="AB17" s="27"/>
    </row>
    <row r="18" spans="1:28" s="7" customFormat="1" ht="15.75" customHeight="1" x14ac:dyDescent="0.3">
      <c r="A18" s="20" t="s">
        <v>22</v>
      </c>
      <c r="B18" s="8" t="s">
        <v>11</v>
      </c>
      <c r="C18" s="8" t="s">
        <v>12</v>
      </c>
      <c r="D18" s="8" t="s">
        <v>23</v>
      </c>
      <c r="E18" s="44">
        <f t="shared" si="4"/>
        <v>4532.7868852459014</v>
      </c>
      <c r="F18" s="19">
        <v>5530</v>
      </c>
      <c r="G18" s="21">
        <f t="shared" si="0"/>
        <v>4424</v>
      </c>
      <c r="H18" s="21">
        <f t="shared" si="1"/>
        <v>5530</v>
      </c>
      <c r="I18" s="24"/>
      <c r="J18" s="25"/>
      <c r="K18" s="25"/>
      <c r="L18" s="45"/>
      <c r="M18" s="45"/>
      <c r="N18" s="47"/>
      <c r="O18" s="25"/>
      <c r="P18" s="45"/>
      <c r="Q18" s="45"/>
      <c r="R18" s="48"/>
      <c r="T18" s="27"/>
      <c r="U18" s="22">
        <f t="shared" si="5"/>
        <v>4532.7868852459014</v>
      </c>
      <c r="V18" s="23">
        <v>0.8</v>
      </c>
      <c r="W18" s="23">
        <v>1</v>
      </c>
      <c r="X18" s="22">
        <f t="shared" si="2"/>
        <v>0</v>
      </c>
      <c r="Y18" s="22">
        <f t="shared" si="3"/>
        <v>0</v>
      </c>
      <c r="AB18" s="27"/>
    </row>
    <row r="19" spans="1:28" s="7" customFormat="1" ht="15.75" customHeight="1" x14ac:dyDescent="0.3">
      <c r="A19" s="20" t="s">
        <v>134</v>
      </c>
      <c r="B19" s="8" t="s">
        <v>11</v>
      </c>
      <c r="C19" s="8" t="s">
        <v>24</v>
      </c>
      <c r="D19" s="8" t="s">
        <v>25</v>
      </c>
      <c r="E19" s="44">
        <f t="shared" si="4"/>
        <v>21434.426229508197</v>
      </c>
      <c r="F19" s="19">
        <v>26150</v>
      </c>
      <c r="G19" s="21">
        <f t="shared" si="0"/>
        <v>2615</v>
      </c>
      <c r="H19" s="21">
        <f t="shared" si="1"/>
        <v>10460</v>
      </c>
      <c r="I19" s="24"/>
      <c r="J19" s="25"/>
      <c r="K19" s="25"/>
      <c r="L19" s="45"/>
      <c r="M19" s="45"/>
      <c r="N19" s="47"/>
      <c r="O19" s="25"/>
      <c r="P19" s="45"/>
      <c r="Q19" s="45"/>
      <c r="R19" s="48"/>
      <c r="T19" s="27"/>
      <c r="U19" s="22">
        <f t="shared" si="5"/>
        <v>21434.426229508197</v>
      </c>
      <c r="V19" s="23">
        <v>0.1</v>
      </c>
      <c r="W19" s="23">
        <v>0.4</v>
      </c>
      <c r="X19" s="22">
        <f t="shared" si="2"/>
        <v>0</v>
      </c>
      <c r="Y19" s="22">
        <f t="shared" si="3"/>
        <v>0</v>
      </c>
      <c r="AB19" s="27"/>
    </row>
    <row r="20" spans="1:28" s="7" customFormat="1" ht="15.75" customHeight="1" x14ac:dyDescent="0.3">
      <c r="A20" s="20" t="s">
        <v>135</v>
      </c>
      <c r="B20" s="8" t="s">
        <v>11</v>
      </c>
      <c r="C20" s="8" t="s">
        <v>26</v>
      </c>
      <c r="D20" s="8" t="s">
        <v>25</v>
      </c>
      <c r="E20" s="44">
        <f t="shared" si="4"/>
        <v>21434.426229508197</v>
      </c>
      <c r="F20" s="19">
        <v>26150</v>
      </c>
      <c r="G20" s="21">
        <f t="shared" si="0"/>
        <v>2615</v>
      </c>
      <c r="H20" s="21">
        <f t="shared" si="1"/>
        <v>10460</v>
      </c>
      <c r="I20" s="24"/>
      <c r="J20" s="25"/>
      <c r="K20" s="25"/>
      <c r="L20" s="45"/>
      <c r="M20" s="45"/>
      <c r="N20" s="47"/>
      <c r="O20" s="25"/>
      <c r="P20" s="45"/>
      <c r="Q20" s="45"/>
      <c r="R20" s="48"/>
      <c r="T20" s="27"/>
      <c r="U20" s="22">
        <f t="shared" si="5"/>
        <v>21434.426229508197</v>
      </c>
      <c r="V20" s="23">
        <v>0.1</v>
      </c>
      <c r="W20" s="23">
        <v>0.4</v>
      </c>
      <c r="X20" s="22">
        <f t="shared" si="2"/>
        <v>0</v>
      </c>
      <c r="Y20" s="22">
        <f t="shared" si="3"/>
        <v>0</v>
      </c>
      <c r="AB20" s="27"/>
    </row>
    <row r="21" spans="1:28" s="7" customFormat="1" ht="15.75" customHeight="1" x14ac:dyDescent="0.3">
      <c r="A21" s="20" t="s">
        <v>27</v>
      </c>
      <c r="B21" s="8" t="s">
        <v>28</v>
      </c>
      <c r="C21" s="8" t="s">
        <v>29</v>
      </c>
      <c r="D21" s="8" t="s">
        <v>30</v>
      </c>
      <c r="E21" s="44">
        <f t="shared" si="4"/>
        <v>2360.655737704918</v>
      </c>
      <c r="F21" s="19">
        <v>2880</v>
      </c>
      <c r="G21" s="21">
        <f t="shared" si="0"/>
        <v>2880</v>
      </c>
      <c r="H21" s="21">
        <f t="shared" si="1"/>
        <v>8640</v>
      </c>
      <c r="I21" s="24"/>
      <c r="J21" s="25"/>
      <c r="K21" s="25"/>
      <c r="L21" s="45"/>
      <c r="M21" s="45"/>
      <c r="N21" s="47"/>
      <c r="O21" s="25"/>
      <c r="P21" s="45"/>
      <c r="Q21" s="45"/>
      <c r="R21" s="48"/>
      <c r="T21" s="27"/>
      <c r="U21" s="22">
        <f t="shared" si="5"/>
        <v>2360.655737704918</v>
      </c>
      <c r="V21" s="23">
        <v>1</v>
      </c>
      <c r="W21" s="23">
        <v>3</v>
      </c>
      <c r="X21" s="22">
        <f t="shared" si="2"/>
        <v>0</v>
      </c>
      <c r="Y21" s="22">
        <f t="shared" si="3"/>
        <v>0</v>
      </c>
      <c r="AB21" s="27"/>
    </row>
    <row r="22" spans="1:28" s="7" customFormat="1" ht="15.75" customHeight="1" x14ac:dyDescent="0.3">
      <c r="A22" s="20" t="s">
        <v>31</v>
      </c>
      <c r="B22" s="8" t="s">
        <v>15</v>
      </c>
      <c r="C22" s="8" t="s">
        <v>12</v>
      </c>
      <c r="D22" s="8" t="s">
        <v>21</v>
      </c>
      <c r="E22" s="44">
        <f t="shared" si="4"/>
        <v>2295.0819672131147</v>
      </c>
      <c r="F22" s="19">
        <v>2800</v>
      </c>
      <c r="G22" s="21">
        <f t="shared" si="0"/>
        <v>3500</v>
      </c>
      <c r="H22" s="21">
        <f t="shared" si="1"/>
        <v>4200</v>
      </c>
      <c r="I22" s="24"/>
      <c r="J22" s="25"/>
      <c r="K22" s="25"/>
      <c r="L22" s="45"/>
      <c r="M22" s="45"/>
      <c r="N22" s="47"/>
      <c r="O22" s="25"/>
      <c r="P22" s="45"/>
      <c r="Q22" s="45"/>
      <c r="R22" s="48"/>
      <c r="T22" s="27"/>
      <c r="U22" s="22">
        <f t="shared" si="5"/>
        <v>2295.0819672131147</v>
      </c>
      <c r="V22" s="23">
        <v>1.25</v>
      </c>
      <c r="W22" s="23">
        <v>1.5</v>
      </c>
      <c r="X22" s="22">
        <f t="shared" si="2"/>
        <v>0</v>
      </c>
      <c r="Y22" s="22">
        <f t="shared" si="3"/>
        <v>0</v>
      </c>
      <c r="AB22" s="27"/>
    </row>
    <row r="23" spans="1:28" s="7" customFormat="1" ht="15.75" customHeight="1" x14ac:dyDescent="0.3">
      <c r="A23" s="20" t="s">
        <v>119</v>
      </c>
      <c r="B23" s="8" t="s">
        <v>28</v>
      </c>
      <c r="C23" s="8" t="s">
        <v>12</v>
      </c>
      <c r="D23" s="8" t="s">
        <v>30</v>
      </c>
      <c r="E23" s="44">
        <f t="shared" si="4"/>
        <v>2344.2622950819673</v>
      </c>
      <c r="F23" s="19">
        <v>2860</v>
      </c>
      <c r="G23" s="21">
        <f t="shared" si="0"/>
        <v>2860</v>
      </c>
      <c r="H23" s="21">
        <f t="shared" si="1"/>
        <v>8580</v>
      </c>
      <c r="I23" s="24"/>
      <c r="J23" s="25"/>
      <c r="K23" s="25"/>
      <c r="L23" s="45"/>
      <c r="M23" s="45"/>
      <c r="N23" s="47"/>
      <c r="O23" s="25"/>
      <c r="P23" s="45"/>
      <c r="Q23" s="45"/>
      <c r="R23" s="48"/>
      <c r="T23" s="27"/>
      <c r="U23" s="22">
        <f t="shared" si="5"/>
        <v>2344.2622950819673</v>
      </c>
      <c r="V23" s="23">
        <v>1</v>
      </c>
      <c r="W23" s="23">
        <v>3</v>
      </c>
      <c r="X23" s="22">
        <f t="shared" si="2"/>
        <v>0</v>
      </c>
      <c r="Y23" s="22">
        <f t="shared" si="3"/>
        <v>0</v>
      </c>
      <c r="AB23" s="27"/>
    </row>
    <row r="24" spans="1:28" x14ac:dyDescent="0.35">
      <c r="A24" s="20" t="s">
        <v>32</v>
      </c>
      <c r="B24" s="8" t="s">
        <v>33</v>
      </c>
      <c r="C24" s="8" t="s">
        <v>29</v>
      </c>
      <c r="D24" s="8" t="s">
        <v>75</v>
      </c>
      <c r="E24" s="44">
        <f t="shared" si="4"/>
        <v>467.2131147540984</v>
      </c>
      <c r="F24" s="19">
        <v>570</v>
      </c>
      <c r="G24" s="21">
        <f t="shared" si="0"/>
        <v>285</v>
      </c>
      <c r="H24" s="21">
        <f t="shared" si="1"/>
        <v>570</v>
      </c>
      <c r="I24" s="24"/>
      <c r="J24" s="25"/>
      <c r="K24" s="25"/>
      <c r="L24" s="45"/>
      <c r="M24" s="45"/>
      <c r="N24" s="47"/>
      <c r="O24" s="25"/>
      <c r="P24" s="45"/>
      <c r="Q24" s="45"/>
      <c r="R24" s="48"/>
      <c r="T24" s="27"/>
      <c r="U24" s="22">
        <f t="shared" si="5"/>
        <v>467.2131147540984</v>
      </c>
      <c r="V24" s="23">
        <v>0.5</v>
      </c>
      <c r="W24" s="23">
        <v>1</v>
      </c>
      <c r="X24" s="22">
        <f t="shared" si="2"/>
        <v>0</v>
      </c>
      <c r="Y24" s="22">
        <f t="shared" si="3"/>
        <v>0</v>
      </c>
      <c r="AB24" s="27"/>
    </row>
    <row r="25" spans="1:28" s="7" customFormat="1" ht="15.75" customHeight="1" x14ac:dyDescent="0.3">
      <c r="A25" s="20" t="s">
        <v>34</v>
      </c>
      <c r="B25" s="8" t="s">
        <v>15</v>
      </c>
      <c r="C25" s="8" t="s">
        <v>12</v>
      </c>
      <c r="D25" s="8" t="s">
        <v>112</v>
      </c>
      <c r="E25" s="44">
        <f t="shared" si="4"/>
        <v>5098.3606557377052</v>
      </c>
      <c r="F25" s="19">
        <v>6220</v>
      </c>
      <c r="G25" s="21">
        <f t="shared" si="0"/>
        <v>1244</v>
      </c>
      <c r="H25" s="21">
        <f t="shared" si="1"/>
        <v>1866</v>
      </c>
      <c r="I25" s="24"/>
      <c r="J25" s="25"/>
      <c r="K25" s="25"/>
      <c r="L25" s="45"/>
      <c r="M25" s="45"/>
      <c r="N25" s="47"/>
      <c r="O25" s="25"/>
      <c r="P25" s="45"/>
      <c r="Q25" s="45"/>
      <c r="R25" s="48"/>
      <c r="T25" s="27"/>
      <c r="U25" s="22">
        <f t="shared" si="5"/>
        <v>5098.3606557377052</v>
      </c>
      <c r="V25" s="23">
        <v>0.2</v>
      </c>
      <c r="W25" s="23">
        <v>0.3</v>
      </c>
      <c r="X25" s="22">
        <f t="shared" si="2"/>
        <v>0</v>
      </c>
      <c r="Y25" s="22">
        <f t="shared" si="3"/>
        <v>0</v>
      </c>
      <c r="AB25" s="27"/>
    </row>
    <row r="26" spans="1:28" s="7" customFormat="1" ht="15.75" customHeight="1" x14ac:dyDescent="0.3">
      <c r="A26" s="20" t="s">
        <v>151</v>
      </c>
      <c r="B26" s="8" t="s">
        <v>152</v>
      </c>
      <c r="C26" s="8" t="s">
        <v>29</v>
      </c>
      <c r="D26" s="42">
        <v>3</v>
      </c>
      <c r="E26" s="44">
        <f t="shared" si="4"/>
        <v>2614.7540983606559</v>
      </c>
      <c r="F26" s="19">
        <v>3190</v>
      </c>
      <c r="G26" s="21">
        <f t="shared" si="0"/>
        <v>9570</v>
      </c>
      <c r="H26" s="21">
        <f t="shared" si="1"/>
        <v>9570</v>
      </c>
      <c r="I26" s="24"/>
      <c r="J26" s="25"/>
      <c r="K26" s="25"/>
      <c r="L26" s="45"/>
      <c r="M26" s="45"/>
      <c r="N26" s="47"/>
      <c r="O26" s="25"/>
      <c r="P26" s="45"/>
      <c r="Q26" s="45"/>
      <c r="R26" s="48"/>
      <c r="T26" s="27"/>
      <c r="U26" s="22">
        <f t="shared" si="5"/>
        <v>2614.7540983606559</v>
      </c>
      <c r="V26" s="23">
        <v>3</v>
      </c>
      <c r="W26" s="23">
        <v>3</v>
      </c>
      <c r="X26" s="22">
        <f t="shared" si="2"/>
        <v>0</v>
      </c>
      <c r="Y26" s="22">
        <f t="shared" si="3"/>
        <v>0</v>
      </c>
      <c r="AB26" s="27"/>
    </row>
    <row r="27" spans="1:28" s="7" customFormat="1" ht="15.75" customHeight="1" x14ac:dyDescent="0.3">
      <c r="A27" s="20" t="s">
        <v>105</v>
      </c>
      <c r="B27" s="8" t="s">
        <v>18</v>
      </c>
      <c r="C27" s="8" t="s">
        <v>60</v>
      </c>
      <c r="D27" s="8" t="s">
        <v>104</v>
      </c>
      <c r="E27" s="44">
        <f t="shared" si="4"/>
        <v>5860.6557377049185</v>
      </c>
      <c r="F27" s="19">
        <v>7150</v>
      </c>
      <c r="G27" s="21">
        <f t="shared" si="0"/>
        <v>1573</v>
      </c>
      <c r="H27" s="21">
        <f t="shared" si="1"/>
        <v>2359.5</v>
      </c>
      <c r="I27" s="24"/>
      <c r="J27" s="25"/>
      <c r="K27" s="25"/>
      <c r="L27" s="45"/>
      <c r="M27" s="45"/>
      <c r="N27" s="47"/>
      <c r="O27" s="25"/>
      <c r="P27" s="45"/>
      <c r="Q27" s="45"/>
      <c r="R27" s="48"/>
      <c r="T27" s="27"/>
      <c r="U27" s="22">
        <f t="shared" si="5"/>
        <v>5860.6557377049185</v>
      </c>
      <c r="V27" s="23">
        <v>0.22</v>
      </c>
      <c r="W27" s="23">
        <v>0.33</v>
      </c>
      <c r="X27" s="22">
        <f t="shared" si="2"/>
        <v>0</v>
      </c>
      <c r="Y27" s="22">
        <f t="shared" si="3"/>
        <v>0</v>
      </c>
      <c r="AB27" s="27"/>
    </row>
    <row r="28" spans="1:28" s="7" customFormat="1" ht="15.75" customHeight="1" x14ac:dyDescent="0.3">
      <c r="A28" s="20" t="s">
        <v>131</v>
      </c>
      <c r="B28" s="8" t="s">
        <v>11</v>
      </c>
      <c r="C28" s="8" t="s">
        <v>12</v>
      </c>
      <c r="D28" s="8" t="s">
        <v>113</v>
      </c>
      <c r="E28" s="44">
        <f t="shared" si="4"/>
        <v>30327.868852459018</v>
      </c>
      <c r="F28" s="19">
        <v>37000</v>
      </c>
      <c r="G28" s="21">
        <f t="shared" si="0"/>
        <v>29600</v>
      </c>
      <c r="H28" s="21">
        <f t="shared" si="1"/>
        <v>44400</v>
      </c>
      <c r="I28" s="24"/>
      <c r="J28" s="25"/>
      <c r="K28" s="25"/>
      <c r="L28" s="45"/>
      <c r="M28" s="45"/>
      <c r="N28" s="47"/>
      <c r="O28" s="25"/>
      <c r="P28" s="45"/>
      <c r="Q28" s="45"/>
      <c r="R28" s="48"/>
      <c r="T28" s="27"/>
      <c r="U28" s="22">
        <f t="shared" si="5"/>
        <v>30327.868852459018</v>
      </c>
      <c r="V28" s="23">
        <v>0.8</v>
      </c>
      <c r="W28" s="23">
        <v>1.2</v>
      </c>
      <c r="X28" s="22">
        <f t="shared" si="2"/>
        <v>0</v>
      </c>
      <c r="Y28" s="22">
        <f t="shared" si="3"/>
        <v>0</v>
      </c>
      <c r="AB28" s="27"/>
    </row>
    <row r="29" spans="1:28" s="7" customFormat="1" ht="15.75" customHeight="1" x14ac:dyDescent="0.3">
      <c r="A29" s="20" t="s">
        <v>128</v>
      </c>
      <c r="B29" s="8" t="s">
        <v>18</v>
      </c>
      <c r="C29" s="8" t="s">
        <v>129</v>
      </c>
      <c r="D29" s="8" t="s">
        <v>130</v>
      </c>
      <c r="E29" s="44">
        <f t="shared" si="4"/>
        <v>5778.688524590164</v>
      </c>
      <c r="F29" s="19">
        <v>7050</v>
      </c>
      <c r="G29" s="21">
        <f t="shared" si="0"/>
        <v>2115</v>
      </c>
      <c r="H29" s="21">
        <f t="shared" si="1"/>
        <v>3525</v>
      </c>
      <c r="I29" s="24"/>
      <c r="J29" s="25"/>
      <c r="K29" s="25"/>
      <c r="L29" s="45"/>
      <c r="M29" s="45"/>
      <c r="N29" s="47"/>
      <c r="O29" s="25"/>
      <c r="P29" s="45"/>
      <c r="Q29" s="45"/>
      <c r="R29" s="48"/>
      <c r="T29" s="27"/>
      <c r="U29" s="22">
        <f t="shared" si="5"/>
        <v>5778.688524590164</v>
      </c>
      <c r="V29" s="23">
        <v>0.3</v>
      </c>
      <c r="W29" s="23">
        <v>0.5</v>
      </c>
      <c r="X29" s="22">
        <f t="shared" si="2"/>
        <v>0</v>
      </c>
      <c r="Y29" s="22">
        <f t="shared" si="3"/>
        <v>0</v>
      </c>
      <c r="AB29" s="27"/>
    </row>
    <row r="30" spans="1:28" s="7" customFormat="1" ht="15.75" customHeight="1" x14ac:dyDescent="0.3">
      <c r="A30" s="20" t="s">
        <v>153</v>
      </c>
      <c r="B30" s="8" t="s">
        <v>18</v>
      </c>
      <c r="C30" s="8" t="s">
        <v>154</v>
      </c>
      <c r="D30" s="8">
        <v>0.4</v>
      </c>
      <c r="E30" s="44">
        <f t="shared" si="4"/>
        <v>6401.6393442622948</v>
      </c>
      <c r="F30" s="19">
        <v>7810</v>
      </c>
      <c r="G30" s="21">
        <f t="shared" si="0"/>
        <v>3124</v>
      </c>
      <c r="H30" s="21">
        <f t="shared" si="1"/>
        <v>3124</v>
      </c>
      <c r="I30" s="24"/>
      <c r="J30" s="25"/>
      <c r="K30" s="25"/>
      <c r="L30" s="45"/>
      <c r="M30" s="45"/>
      <c r="N30" s="47"/>
      <c r="O30" s="25"/>
      <c r="P30" s="45"/>
      <c r="Q30" s="45"/>
      <c r="R30" s="48"/>
      <c r="T30" s="27"/>
      <c r="U30" s="22">
        <f t="shared" si="5"/>
        <v>6401.6393442622948</v>
      </c>
      <c r="V30" s="23">
        <v>0.4</v>
      </c>
      <c r="W30" s="23">
        <v>0.4</v>
      </c>
      <c r="X30" s="22">
        <f t="shared" si="2"/>
        <v>0</v>
      </c>
      <c r="Y30" s="22">
        <f t="shared" si="3"/>
        <v>0</v>
      </c>
      <c r="AB30" s="27"/>
    </row>
    <row r="31" spans="1:28" s="7" customFormat="1" ht="15.75" customHeight="1" x14ac:dyDescent="0.3">
      <c r="A31" s="20" t="s">
        <v>142</v>
      </c>
      <c r="B31" s="8" t="s">
        <v>8</v>
      </c>
      <c r="C31" s="8" t="s">
        <v>9</v>
      </c>
      <c r="D31" s="8" t="s">
        <v>143</v>
      </c>
      <c r="E31" s="44">
        <f t="shared" si="4"/>
        <v>918.03278688524597</v>
      </c>
      <c r="F31" s="19">
        <v>1120</v>
      </c>
      <c r="G31" s="21">
        <f t="shared" si="0"/>
        <v>784</v>
      </c>
      <c r="H31" s="21">
        <f t="shared" si="1"/>
        <v>1680</v>
      </c>
      <c r="I31" s="24"/>
      <c r="J31" s="25"/>
      <c r="K31" s="25"/>
      <c r="L31" s="45"/>
      <c r="M31" s="45"/>
      <c r="N31" s="47"/>
      <c r="O31" s="25"/>
      <c r="P31" s="45"/>
      <c r="Q31" s="45"/>
      <c r="R31" s="48"/>
      <c r="T31" s="27"/>
      <c r="U31" s="22">
        <f t="shared" si="5"/>
        <v>918.03278688524597</v>
      </c>
      <c r="V31" s="23">
        <v>0.7</v>
      </c>
      <c r="W31" s="23">
        <v>1.5</v>
      </c>
      <c r="X31" s="22">
        <f t="shared" si="2"/>
        <v>0</v>
      </c>
      <c r="Y31" s="22">
        <f t="shared" si="3"/>
        <v>0</v>
      </c>
      <c r="AB31" s="27"/>
    </row>
    <row r="32" spans="1:28" s="7" customFormat="1" ht="15.75" customHeight="1" x14ac:dyDescent="0.3">
      <c r="A32" s="20" t="s">
        <v>103</v>
      </c>
      <c r="B32" s="8" t="s">
        <v>102</v>
      </c>
      <c r="C32" s="8" t="s">
        <v>12</v>
      </c>
      <c r="D32" s="8" t="s">
        <v>75</v>
      </c>
      <c r="E32" s="44">
        <f t="shared" si="4"/>
        <v>4000</v>
      </c>
      <c r="F32" s="19">
        <v>4880</v>
      </c>
      <c r="G32" s="21">
        <f t="shared" si="0"/>
        <v>2440</v>
      </c>
      <c r="H32" s="21">
        <f t="shared" si="1"/>
        <v>4880</v>
      </c>
      <c r="I32" s="24"/>
      <c r="J32" s="25"/>
      <c r="K32" s="25"/>
      <c r="L32" s="45"/>
      <c r="M32" s="45"/>
      <c r="N32" s="47"/>
      <c r="O32" s="25"/>
      <c r="P32" s="45"/>
      <c r="Q32" s="45"/>
      <c r="R32" s="48"/>
      <c r="T32" s="27"/>
      <c r="U32" s="22">
        <f t="shared" si="5"/>
        <v>4000</v>
      </c>
      <c r="V32" s="23">
        <v>0.5</v>
      </c>
      <c r="W32" s="23">
        <v>1</v>
      </c>
      <c r="X32" s="22">
        <f t="shared" si="2"/>
        <v>0</v>
      </c>
      <c r="Y32" s="22">
        <f t="shared" si="3"/>
        <v>0</v>
      </c>
      <c r="AB32" s="27"/>
    </row>
    <row r="33" spans="1:28" s="7" customFormat="1" ht="15.75" customHeight="1" x14ac:dyDescent="0.3">
      <c r="A33" s="20" t="s">
        <v>132</v>
      </c>
      <c r="B33" s="8" t="s">
        <v>28</v>
      </c>
      <c r="C33" s="8" t="s">
        <v>36</v>
      </c>
      <c r="D33" s="8" t="s">
        <v>35</v>
      </c>
      <c r="E33" s="44">
        <f t="shared" si="4"/>
        <v>3229.5081967213114</v>
      </c>
      <c r="F33" s="19">
        <v>3940</v>
      </c>
      <c r="G33" s="21">
        <f t="shared" si="0"/>
        <v>197</v>
      </c>
      <c r="H33" s="21">
        <f t="shared" si="1"/>
        <v>788</v>
      </c>
      <c r="I33" s="24"/>
      <c r="J33" s="25"/>
      <c r="K33" s="25"/>
      <c r="L33" s="45"/>
      <c r="M33" s="45"/>
      <c r="N33" s="47"/>
      <c r="O33" s="25"/>
      <c r="P33" s="45"/>
      <c r="Q33" s="45"/>
      <c r="R33" s="48"/>
      <c r="T33" s="27"/>
      <c r="U33" s="22">
        <f t="shared" si="5"/>
        <v>3229.5081967213114</v>
      </c>
      <c r="V33" s="23">
        <v>0.05</v>
      </c>
      <c r="W33" s="23">
        <v>0.2</v>
      </c>
      <c r="X33" s="22">
        <f t="shared" si="2"/>
        <v>0</v>
      </c>
      <c r="Y33" s="22">
        <f t="shared" si="3"/>
        <v>0</v>
      </c>
      <c r="AB33" s="27"/>
    </row>
    <row r="34" spans="1:28" s="7" customFormat="1" ht="15.75" customHeight="1" x14ac:dyDescent="0.3">
      <c r="A34" s="20" t="s">
        <v>133</v>
      </c>
      <c r="B34" s="8" t="s">
        <v>28</v>
      </c>
      <c r="C34" s="8" t="s">
        <v>12</v>
      </c>
      <c r="D34" s="8" t="s">
        <v>35</v>
      </c>
      <c r="E34" s="44">
        <f t="shared" si="4"/>
        <v>2950.8196721311474</v>
      </c>
      <c r="F34" s="19">
        <v>3600</v>
      </c>
      <c r="G34" s="21">
        <f t="shared" si="0"/>
        <v>180</v>
      </c>
      <c r="H34" s="21">
        <f t="shared" si="1"/>
        <v>720</v>
      </c>
      <c r="I34" s="24"/>
      <c r="J34" s="25"/>
      <c r="K34" s="25"/>
      <c r="L34" s="45"/>
      <c r="M34" s="45"/>
      <c r="N34" s="47"/>
      <c r="O34" s="25"/>
      <c r="P34" s="45"/>
      <c r="Q34" s="45"/>
      <c r="R34" s="48"/>
      <c r="T34" s="27"/>
      <c r="U34" s="22">
        <f t="shared" si="5"/>
        <v>2950.8196721311474</v>
      </c>
      <c r="V34" s="23">
        <v>0.05</v>
      </c>
      <c r="W34" s="23">
        <v>0.2</v>
      </c>
      <c r="X34" s="22">
        <f t="shared" si="2"/>
        <v>0</v>
      </c>
      <c r="Y34" s="22">
        <f t="shared" si="3"/>
        <v>0</v>
      </c>
      <c r="AB34" s="27"/>
    </row>
    <row r="35" spans="1:28" s="7" customFormat="1" ht="15.75" customHeight="1" x14ac:dyDescent="0.3">
      <c r="A35" s="20" t="s">
        <v>37</v>
      </c>
      <c r="B35" s="8" t="s">
        <v>28</v>
      </c>
      <c r="C35" s="8" t="s">
        <v>12</v>
      </c>
      <c r="D35" s="8" t="s">
        <v>23</v>
      </c>
      <c r="E35" s="44">
        <f t="shared" si="4"/>
        <v>3565.5737704918033</v>
      </c>
      <c r="F35" s="19">
        <v>4350</v>
      </c>
      <c r="G35" s="21">
        <f t="shared" si="0"/>
        <v>3480</v>
      </c>
      <c r="H35" s="21">
        <f t="shared" si="1"/>
        <v>4350</v>
      </c>
      <c r="I35" s="24"/>
      <c r="J35" s="25"/>
      <c r="K35" s="25"/>
      <c r="L35" s="45"/>
      <c r="M35" s="45"/>
      <c r="N35" s="47"/>
      <c r="O35" s="25"/>
      <c r="P35" s="45"/>
      <c r="Q35" s="45"/>
      <c r="R35" s="48"/>
      <c r="T35" s="27"/>
      <c r="U35" s="22">
        <f t="shared" si="5"/>
        <v>3565.5737704918033</v>
      </c>
      <c r="V35" s="23">
        <v>0.8</v>
      </c>
      <c r="W35" s="23">
        <v>1</v>
      </c>
      <c r="X35" s="22">
        <f t="shared" si="2"/>
        <v>0</v>
      </c>
      <c r="Y35" s="22">
        <f t="shared" si="3"/>
        <v>0</v>
      </c>
      <c r="AB35" s="27"/>
    </row>
    <row r="36" spans="1:28" s="7" customFormat="1" ht="15.75" customHeight="1" x14ac:dyDescent="0.3">
      <c r="A36" s="20" t="s">
        <v>38</v>
      </c>
      <c r="B36" s="8" t="s">
        <v>18</v>
      </c>
      <c r="C36" s="8" t="s">
        <v>39</v>
      </c>
      <c r="D36" s="8" t="s">
        <v>40</v>
      </c>
      <c r="E36" s="44">
        <f t="shared" si="4"/>
        <v>14426.229508196722</v>
      </c>
      <c r="F36" s="19">
        <v>17600</v>
      </c>
      <c r="G36" s="21">
        <f t="shared" si="0"/>
        <v>2464.0000000000005</v>
      </c>
      <c r="H36" s="21">
        <f t="shared" si="1"/>
        <v>2640</v>
      </c>
      <c r="I36" s="24"/>
      <c r="J36" s="25"/>
      <c r="K36" s="25"/>
      <c r="L36" s="45"/>
      <c r="M36" s="45"/>
      <c r="N36" s="47"/>
      <c r="O36" s="25"/>
      <c r="P36" s="45"/>
      <c r="Q36" s="45"/>
      <c r="R36" s="48"/>
      <c r="T36" s="27"/>
      <c r="U36" s="22">
        <f t="shared" si="5"/>
        <v>14426.229508196722</v>
      </c>
      <c r="V36" s="23">
        <v>0.14000000000000001</v>
      </c>
      <c r="W36" s="23">
        <v>0.15</v>
      </c>
      <c r="X36" s="22">
        <f t="shared" si="2"/>
        <v>0</v>
      </c>
      <c r="Y36" s="22">
        <f t="shared" si="3"/>
        <v>0</v>
      </c>
      <c r="AB36" s="27"/>
    </row>
    <row r="37" spans="1:28" s="3" customFormat="1" ht="15.75" customHeight="1" x14ac:dyDescent="0.35">
      <c r="A37" s="20" t="s">
        <v>41</v>
      </c>
      <c r="B37" s="8" t="s">
        <v>11</v>
      </c>
      <c r="C37" s="8" t="s">
        <v>12</v>
      </c>
      <c r="D37" s="8" t="s">
        <v>42</v>
      </c>
      <c r="E37" s="44">
        <f t="shared" si="4"/>
        <v>4590.1639344262294</v>
      </c>
      <c r="F37" s="19">
        <v>5600</v>
      </c>
      <c r="G37" s="21">
        <f t="shared" si="0"/>
        <v>1680</v>
      </c>
      <c r="H37" s="21">
        <f t="shared" si="1"/>
        <v>7839.9999999999991</v>
      </c>
      <c r="I37" s="24"/>
      <c r="J37" s="25"/>
      <c r="K37" s="25"/>
      <c r="L37" s="45"/>
      <c r="M37" s="45"/>
      <c r="N37" s="47"/>
      <c r="O37" s="25"/>
      <c r="P37" s="45"/>
      <c r="Q37" s="45"/>
      <c r="R37" s="48"/>
      <c r="T37" s="27"/>
      <c r="U37" s="22">
        <f t="shared" si="5"/>
        <v>4590.1639344262294</v>
      </c>
      <c r="V37" s="23">
        <v>0.3</v>
      </c>
      <c r="W37" s="23">
        <v>1.4</v>
      </c>
      <c r="X37" s="22">
        <f t="shared" si="2"/>
        <v>0</v>
      </c>
      <c r="Y37" s="22">
        <f t="shared" si="3"/>
        <v>0</v>
      </c>
      <c r="AB37" s="27"/>
    </row>
    <row r="38" spans="1:28" s="3" customFormat="1" ht="15.75" customHeight="1" x14ac:dyDescent="0.35">
      <c r="A38" s="20" t="s">
        <v>43</v>
      </c>
      <c r="B38" s="8" t="s">
        <v>28</v>
      </c>
      <c r="C38" s="8" t="s">
        <v>29</v>
      </c>
      <c r="D38" s="8" t="s">
        <v>44</v>
      </c>
      <c r="E38" s="44">
        <f t="shared" si="4"/>
        <v>3122.9508196721313</v>
      </c>
      <c r="F38" s="19">
        <v>3810</v>
      </c>
      <c r="G38" s="21">
        <f t="shared" si="0"/>
        <v>2286</v>
      </c>
      <c r="H38" s="21">
        <f t="shared" si="1"/>
        <v>3810</v>
      </c>
      <c r="I38" s="24"/>
      <c r="J38" s="25"/>
      <c r="K38" s="25"/>
      <c r="L38" s="45"/>
      <c r="M38" s="45"/>
      <c r="N38" s="47"/>
      <c r="O38" s="25"/>
      <c r="P38" s="45"/>
      <c r="Q38" s="45"/>
      <c r="R38" s="48"/>
      <c r="T38" s="27"/>
      <c r="U38" s="22">
        <f t="shared" si="5"/>
        <v>3122.9508196721313</v>
      </c>
      <c r="V38" s="23">
        <v>0.6</v>
      </c>
      <c r="W38" s="23">
        <v>1</v>
      </c>
      <c r="X38" s="22">
        <f t="shared" si="2"/>
        <v>0</v>
      </c>
      <c r="Y38" s="22">
        <f t="shared" si="3"/>
        <v>0</v>
      </c>
      <c r="AB38" s="27"/>
    </row>
    <row r="39" spans="1:28" s="3" customFormat="1" ht="15.75" customHeight="1" x14ac:dyDescent="0.35">
      <c r="A39" s="20" t="s">
        <v>160</v>
      </c>
      <c r="B39" s="8" t="s">
        <v>28</v>
      </c>
      <c r="C39" s="8" t="s">
        <v>155</v>
      </c>
      <c r="D39" s="8" t="s">
        <v>161</v>
      </c>
      <c r="E39" s="44">
        <f t="shared" si="4"/>
        <v>10163.934426229509</v>
      </c>
      <c r="F39" s="19">
        <v>12400</v>
      </c>
      <c r="G39" s="21">
        <f t="shared" si="0"/>
        <v>1736.0000000000002</v>
      </c>
      <c r="H39" s="21">
        <f t="shared" si="1"/>
        <v>4960</v>
      </c>
      <c r="I39" s="24"/>
      <c r="J39" s="25"/>
      <c r="K39" s="25"/>
      <c r="L39" s="45"/>
      <c r="M39" s="45"/>
      <c r="N39" s="47"/>
      <c r="O39" s="25"/>
      <c r="P39" s="45"/>
      <c r="Q39" s="45"/>
      <c r="R39" s="48"/>
      <c r="T39" s="27"/>
      <c r="U39" s="22">
        <f t="shared" si="5"/>
        <v>10163.934426229509</v>
      </c>
      <c r="V39" s="23">
        <v>0.14000000000000001</v>
      </c>
      <c r="W39" s="23">
        <v>0.4</v>
      </c>
      <c r="X39" s="22">
        <f t="shared" si="2"/>
        <v>0</v>
      </c>
      <c r="Y39" s="22">
        <f t="shared" si="3"/>
        <v>0</v>
      </c>
      <c r="AB39" s="27"/>
    </row>
    <row r="40" spans="1:28" s="3" customFormat="1" ht="15.75" customHeight="1" x14ac:dyDescent="0.35">
      <c r="A40" s="20" t="s">
        <v>45</v>
      </c>
      <c r="B40" s="8" t="s">
        <v>46</v>
      </c>
      <c r="C40" s="8" t="s">
        <v>29</v>
      </c>
      <c r="D40" s="8" t="s">
        <v>47</v>
      </c>
      <c r="E40" s="44">
        <f t="shared" si="4"/>
        <v>2614.7540983606559</v>
      </c>
      <c r="F40" s="19">
        <v>3190</v>
      </c>
      <c r="G40" s="21">
        <f t="shared" si="0"/>
        <v>3828</v>
      </c>
      <c r="H40" s="21">
        <f t="shared" si="1"/>
        <v>5104</v>
      </c>
      <c r="I40" s="24"/>
      <c r="J40" s="25"/>
      <c r="K40" s="25"/>
      <c r="L40" s="45"/>
      <c r="M40" s="45"/>
      <c r="N40" s="47"/>
      <c r="O40" s="25"/>
      <c r="P40" s="45"/>
      <c r="Q40" s="45"/>
      <c r="R40" s="48"/>
      <c r="T40" s="27"/>
      <c r="U40" s="22">
        <f t="shared" si="5"/>
        <v>2614.7540983606559</v>
      </c>
      <c r="V40" s="23">
        <v>1.2</v>
      </c>
      <c r="W40" s="23">
        <v>1.6</v>
      </c>
      <c r="X40" s="22">
        <f t="shared" si="2"/>
        <v>0</v>
      </c>
      <c r="Y40" s="22">
        <f t="shared" si="3"/>
        <v>0</v>
      </c>
      <c r="AB40" s="27"/>
    </row>
    <row r="41" spans="1:28" s="7" customFormat="1" ht="15.75" customHeight="1" x14ac:dyDescent="0.3">
      <c r="A41" s="20" t="s">
        <v>48</v>
      </c>
      <c r="B41" s="8" t="s">
        <v>11</v>
      </c>
      <c r="C41" s="8" t="s">
        <v>24</v>
      </c>
      <c r="D41" s="8" t="s">
        <v>49</v>
      </c>
      <c r="E41" s="44">
        <f t="shared" si="4"/>
        <v>11557.377049180328</v>
      </c>
      <c r="F41" s="19">
        <v>14100</v>
      </c>
      <c r="G41" s="21">
        <f t="shared" si="0"/>
        <v>1410</v>
      </c>
      <c r="H41" s="21">
        <f t="shared" si="1"/>
        <v>6345</v>
      </c>
      <c r="I41" s="24"/>
      <c r="J41" s="25"/>
      <c r="K41" s="25"/>
      <c r="L41" s="45"/>
      <c r="M41" s="45"/>
      <c r="N41" s="47"/>
      <c r="O41" s="25"/>
      <c r="P41" s="45"/>
      <c r="Q41" s="45"/>
      <c r="R41" s="48"/>
      <c r="T41" s="27"/>
      <c r="U41" s="22">
        <f t="shared" si="5"/>
        <v>11557.377049180328</v>
      </c>
      <c r="V41" s="23">
        <v>0.1</v>
      </c>
      <c r="W41" s="23">
        <v>0.45</v>
      </c>
      <c r="X41" s="22">
        <f t="shared" si="2"/>
        <v>0</v>
      </c>
      <c r="Y41" s="22">
        <f t="shared" si="3"/>
        <v>0</v>
      </c>
      <c r="AB41" s="27"/>
    </row>
    <row r="42" spans="1:28" s="7" customFormat="1" ht="15.75" customHeight="1" x14ac:dyDescent="0.3">
      <c r="A42" s="20" t="s">
        <v>120</v>
      </c>
      <c r="B42" s="8" t="s">
        <v>11</v>
      </c>
      <c r="C42" s="8" t="s">
        <v>12</v>
      </c>
      <c r="D42" s="8" t="s">
        <v>112</v>
      </c>
      <c r="E42" s="44">
        <f t="shared" si="4"/>
        <v>10696.72131147541</v>
      </c>
      <c r="F42" s="19">
        <v>13050</v>
      </c>
      <c r="G42" s="21">
        <f t="shared" si="0"/>
        <v>2610</v>
      </c>
      <c r="H42" s="21">
        <f t="shared" si="1"/>
        <v>3915</v>
      </c>
      <c r="I42" s="24"/>
      <c r="J42" s="25"/>
      <c r="K42" s="25"/>
      <c r="L42" s="45"/>
      <c r="M42" s="45"/>
      <c r="N42" s="47"/>
      <c r="O42" s="25"/>
      <c r="P42" s="45"/>
      <c r="Q42" s="45"/>
      <c r="R42" s="48"/>
      <c r="T42" s="27"/>
      <c r="U42" s="22">
        <f t="shared" si="5"/>
        <v>10696.72131147541</v>
      </c>
      <c r="V42" s="23">
        <v>0.2</v>
      </c>
      <c r="W42" s="23">
        <v>0.3</v>
      </c>
      <c r="X42" s="22">
        <f t="shared" si="2"/>
        <v>0</v>
      </c>
      <c r="Y42" s="22">
        <f t="shared" si="3"/>
        <v>0</v>
      </c>
      <c r="AB42" s="27"/>
    </row>
    <row r="43" spans="1:28" s="7" customFormat="1" ht="15.75" customHeight="1" x14ac:dyDescent="0.3">
      <c r="A43" s="20" t="s">
        <v>50</v>
      </c>
      <c r="B43" s="8" t="s">
        <v>18</v>
      </c>
      <c r="C43" s="8" t="s">
        <v>51</v>
      </c>
      <c r="D43" s="8" t="s">
        <v>52</v>
      </c>
      <c r="E43" s="44">
        <f t="shared" si="4"/>
        <v>13196.72131147541</v>
      </c>
      <c r="F43" s="19">
        <v>16100</v>
      </c>
      <c r="G43" s="21">
        <f t="shared" ref="G43:G76" si="6">$F43*V43</f>
        <v>483</v>
      </c>
      <c r="H43" s="21">
        <f t="shared" ref="H43:H76" si="7">$F43*W43</f>
        <v>7245</v>
      </c>
      <c r="I43" s="24"/>
      <c r="J43" s="25"/>
      <c r="K43" s="25"/>
      <c r="L43" s="45"/>
      <c r="M43" s="45"/>
      <c r="N43" s="47"/>
      <c r="O43" s="25"/>
      <c r="P43" s="45"/>
      <c r="Q43" s="45"/>
      <c r="R43" s="48"/>
      <c r="T43" s="27"/>
      <c r="U43" s="22">
        <f t="shared" si="5"/>
        <v>13196.72131147541</v>
      </c>
      <c r="V43" s="23">
        <v>0.03</v>
      </c>
      <c r="W43" s="23">
        <v>0.45</v>
      </c>
      <c r="X43" s="22">
        <f t="shared" ref="X43:X76" si="8">$F43*V43-G43</f>
        <v>0</v>
      </c>
      <c r="Y43" s="22">
        <f t="shared" ref="Y43:Y76" si="9">$F43*W43-H43</f>
        <v>0</v>
      </c>
      <c r="AB43" s="27"/>
    </row>
    <row r="44" spans="1:28" s="7" customFormat="1" ht="15.75" customHeight="1" x14ac:dyDescent="0.3">
      <c r="A44" s="20" t="s">
        <v>53</v>
      </c>
      <c r="B44" s="8" t="s">
        <v>11</v>
      </c>
      <c r="C44" s="8" t="s">
        <v>12</v>
      </c>
      <c r="D44" s="8" t="s">
        <v>54</v>
      </c>
      <c r="E44" s="44">
        <f t="shared" si="4"/>
        <v>8524.5901639344265</v>
      </c>
      <c r="F44" s="19">
        <v>10400</v>
      </c>
      <c r="G44" s="21">
        <f t="shared" si="6"/>
        <v>1560</v>
      </c>
      <c r="H44" s="21">
        <f t="shared" si="7"/>
        <v>2080</v>
      </c>
      <c r="I44" s="24"/>
      <c r="J44" s="25"/>
      <c r="K44" s="25"/>
      <c r="L44" s="45"/>
      <c r="M44" s="45"/>
      <c r="N44" s="47"/>
      <c r="O44" s="25"/>
      <c r="P44" s="45"/>
      <c r="Q44" s="45"/>
      <c r="R44" s="48"/>
      <c r="T44" s="27"/>
      <c r="U44" s="22">
        <f t="shared" si="5"/>
        <v>8524.5901639344265</v>
      </c>
      <c r="V44" s="23">
        <v>0.15</v>
      </c>
      <c r="W44" s="23">
        <v>0.2</v>
      </c>
      <c r="X44" s="22">
        <f t="shared" si="8"/>
        <v>0</v>
      </c>
      <c r="Y44" s="22">
        <f t="shared" si="9"/>
        <v>0</v>
      </c>
      <c r="AB44" s="27"/>
    </row>
    <row r="45" spans="1:28" s="7" customFormat="1" ht="15.75" customHeight="1" x14ac:dyDescent="0.3">
      <c r="A45" s="20" t="s">
        <v>55</v>
      </c>
      <c r="B45" s="8" t="s">
        <v>11</v>
      </c>
      <c r="C45" s="8" t="s">
        <v>12</v>
      </c>
      <c r="D45" s="8" t="s">
        <v>13</v>
      </c>
      <c r="E45" s="44">
        <f t="shared" si="4"/>
        <v>4508.1967213114758</v>
      </c>
      <c r="F45" s="19">
        <v>5500</v>
      </c>
      <c r="G45" s="21">
        <f t="shared" si="6"/>
        <v>2200</v>
      </c>
      <c r="H45" s="21">
        <f t="shared" si="7"/>
        <v>2750</v>
      </c>
      <c r="I45" s="24"/>
      <c r="J45" s="25"/>
      <c r="K45" s="25"/>
      <c r="L45" s="45"/>
      <c r="M45" s="45"/>
      <c r="N45" s="47"/>
      <c r="O45" s="25"/>
      <c r="P45" s="45"/>
      <c r="Q45" s="45"/>
      <c r="R45" s="48"/>
      <c r="T45" s="27"/>
      <c r="U45" s="22">
        <f t="shared" si="5"/>
        <v>4508.1967213114758</v>
      </c>
      <c r="V45" s="23">
        <v>0.4</v>
      </c>
      <c r="W45" s="23">
        <v>0.5</v>
      </c>
      <c r="X45" s="22">
        <f t="shared" si="8"/>
        <v>0</v>
      </c>
      <c r="Y45" s="22">
        <f t="shared" si="9"/>
        <v>0</v>
      </c>
      <c r="AB45" s="27"/>
    </row>
    <row r="46" spans="1:28" s="9" customFormat="1" ht="15.75" customHeight="1" x14ac:dyDescent="0.3">
      <c r="A46" s="20" t="s">
        <v>121</v>
      </c>
      <c r="B46" s="8" t="s">
        <v>18</v>
      </c>
      <c r="C46" s="8" t="s">
        <v>125</v>
      </c>
      <c r="D46" s="8" t="s">
        <v>13</v>
      </c>
      <c r="E46" s="44">
        <f t="shared" si="4"/>
        <v>9057.377049180328</v>
      </c>
      <c r="F46" s="19">
        <v>11050</v>
      </c>
      <c r="G46" s="21">
        <f t="shared" si="6"/>
        <v>4420</v>
      </c>
      <c r="H46" s="21">
        <f t="shared" si="7"/>
        <v>5525</v>
      </c>
      <c r="I46" s="24"/>
      <c r="J46" s="25"/>
      <c r="K46" s="25"/>
      <c r="L46" s="45"/>
      <c r="M46" s="45"/>
      <c r="N46" s="47"/>
      <c r="O46" s="25"/>
      <c r="P46" s="45"/>
      <c r="Q46" s="45"/>
      <c r="R46" s="48"/>
      <c r="T46" s="27"/>
      <c r="U46" s="22">
        <f t="shared" si="5"/>
        <v>9057.377049180328</v>
      </c>
      <c r="V46" s="23">
        <v>0.4</v>
      </c>
      <c r="W46" s="23">
        <v>0.5</v>
      </c>
      <c r="X46" s="22">
        <f t="shared" si="8"/>
        <v>0</v>
      </c>
      <c r="Y46" s="22">
        <f t="shared" si="9"/>
        <v>0</v>
      </c>
      <c r="AB46" s="27"/>
    </row>
    <row r="47" spans="1:28" s="9" customFormat="1" ht="15.75" customHeight="1" x14ac:dyDescent="0.3">
      <c r="A47" s="20" t="s">
        <v>56</v>
      </c>
      <c r="B47" s="8" t="s">
        <v>11</v>
      </c>
      <c r="C47" s="8" t="s">
        <v>29</v>
      </c>
      <c r="D47" s="8" t="s">
        <v>57</v>
      </c>
      <c r="E47" s="44">
        <f t="shared" si="4"/>
        <v>6344.2622950819677</v>
      </c>
      <c r="F47" s="19">
        <v>7740</v>
      </c>
      <c r="G47" s="21">
        <f t="shared" si="6"/>
        <v>4644</v>
      </c>
      <c r="H47" s="21">
        <f t="shared" si="7"/>
        <v>9288</v>
      </c>
      <c r="I47" s="24"/>
      <c r="J47" s="25"/>
      <c r="K47" s="25"/>
      <c r="L47" s="45"/>
      <c r="M47" s="45"/>
      <c r="N47" s="47"/>
      <c r="O47" s="25"/>
      <c r="P47" s="45"/>
      <c r="Q47" s="45"/>
      <c r="R47" s="48"/>
      <c r="T47" s="27"/>
      <c r="U47" s="22">
        <f t="shared" si="5"/>
        <v>6344.2622950819677</v>
      </c>
      <c r="V47" s="23">
        <v>0.6</v>
      </c>
      <c r="W47" s="23">
        <v>1.2</v>
      </c>
      <c r="X47" s="22">
        <f t="shared" si="8"/>
        <v>0</v>
      </c>
      <c r="Y47" s="22">
        <f t="shared" si="9"/>
        <v>0</v>
      </c>
      <c r="AB47" s="27"/>
    </row>
    <row r="48" spans="1:28" s="9" customFormat="1" ht="15.75" customHeight="1" x14ac:dyDescent="0.3">
      <c r="A48" s="20" t="s">
        <v>58</v>
      </c>
      <c r="B48" s="8" t="s">
        <v>11</v>
      </c>
      <c r="C48" s="8" t="s">
        <v>24</v>
      </c>
      <c r="D48" s="8" t="s">
        <v>59</v>
      </c>
      <c r="E48" s="44">
        <f t="shared" si="4"/>
        <v>7606.5573770491801</v>
      </c>
      <c r="F48" s="19">
        <v>9280</v>
      </c>
      <c r="G48" s="21">
        <f t="shared" si="6"/>
        <v>6960</v>
      </c>
      <c r="H48" s="21">
        <f t="shared" si="7"/>
        <v>9280</v>
      </c>
      <c r="I48" s="24"/>
      <c r="J48" s="25"/>
      <c r="K48" s="25"/>
      <c r="L48" s="45"/>
      <c r="M48" s="45"/>
      <c r="N48" s="47"/>
      <c r="O48" s="25"/>
      <c r="P48" s="45"/>
      <c r="Q48" s="45"/>
      <c r="R48" s="48"/>
      <c r="T48" s="27"/>
      <c r="U48" s="22">
        <f t="shared" si="5"/>
        <v>7606.5573770491801</v>
      </c>
      <c r="V48" s="23">
        <v>0.75</v>
      </c>
      <c r="W48" s="23">
        <v>1</v>
      </c>
      <c r="X48" s="22">
        <f t="shared" si="8"/>
        <v>0</v>
      </c>
      <c r="Y48" s="22">
        <f t="shared" si="9"/>
        <v>0</v>
      </c>
      <c r="AB48" s="27"/>
    </row>
    <row r="49" spans="1:28" s="9" customFormat="1" ht="15.75" customHeight="1" x14ac:dyDescent="0.3">
      <c r="A49" s="20" t="s">
        <v>117</v>
      </c>
      <c r="B49" s="8" t="s">
        <v>15</v>
      </c>
      <c r="C49" s="8" t="s">
        <v>12</v>
      </c>
      <c r="D49" s="8" t="s">
        <v>21</v>
      </c>
      <c r="E49" s="44">
        <f t="shared" si="4"/>
        <v>3516.3934426229507</v>
      </c>
      <c r="F49" s="19">
        <v>4290</v>
      </c>
      <c r="G49" s="21">
        <f t="shared" si="6"/>
        <v>5362.5</v>
      </c>
      <c r="H49" s="21">
        <f t="shared" si="7"/>
        <v>6435</v>
      </c>
      <c r="I49" s="24"/>
      <c r="J49" s="25"/>
      <c r="K49" s="25"/>
      <c r="L49" s="45"/>
      <c r="M49" s="45"/>
      <c r="N49" s="47"/>
      <c r="O49" s="25"/>
      <c r="P49" s="45"/>
      <c r="Q49" s="45"/>
      <c r="R49" s="48"/>
      <c r="T49" s="27"/>
      <c r="U49" s="22">
        <f t="shared" si="5"/>
        <v>3516.3934426229507</v>
      </c>
      <c r="V49" s="23">
        <v>1.25</v>
      </c>
      <c r="W49" s="23">
        <v>1.5</v>
      </c>
      <c r="X49" s="22">
        <f t="shared" si="8"/>
        <v>0</v>
      </c>
      <c r="Y49" s="22">
        <f t="shared" si="9"/>
        <v>0</v>
      </c>
      <c r="AB49" s="27"/>
    </row>
    <row r="50" spans="1:28" s="9" customFormat="1" ht="15.75" customHeight="1" x14ac:dyDescent="0.3">
      <c r="A50" s="20" t="s">
        <v>61</v>
      </c>
      <c r="B50" s="8" t="s">
        <v>11</v>
      </c>
      <c r="C50" s="8" t="s">
        <v>29</v>
      </c>
      <c r="D50" s="8" t="s">
        <v>62</v>
      </c>
      <c r="E50" s="44">
        <f t="shared" si="4"/>
        <v>10311.475409836066</v>
      </c>
      <c r="F50" s="19">
        <v>12580</v>
      </c>
      <c r="G50" s="21">
        <f t="shared" si="6"/>
        <v>2516</v>
      </c>
      <c r="H50" s="21">
        <f t="shared" si="7"/>
        <v>6290</v>
      </c>
      <c r="I50" s="24"/>
      <c r="J50" s="25"/>
      <c r="K50" s="25"/>
      <c r="L50" s="45"/>
      <c r="M50" s="45"/>
      <c r="N50" s="47"/>
      <c r="O50" s="25"/>
      <c r="P50" s="45"/>
      <c r="Q50" s="45"/>
      <c r="R50" s="48"/>
      <c r="T50" s="27"/>
      <c r="U50" s="22">
        <f t="shared" si="5"/>
        <v>10311.475409836066</v>
      </c>
      <c r="V50" s="23">
        <v>0.2</v>
      </c>
      <c r="W50" s="23">
        <v>0.5</v>
      </c>
      <c r="X50" s="22">
        <f t="shared" si="8"/>
        <v>0</v>
      </c>
      <c r="Y50" s="22">
        <f t="shared" si="9"/>
        <v>0</v>
      </c>
      <c r="AB50" s="27"/>
    </row>
    <row r="51" spans="1:28" s="9" customFormat="1" ht="15.75" customHeight="1" x14ac:dyDescent="0.3">
      <c r="A51" s="20" t="s">
        <v>63</v>
      </c>
      <c r="B51" s="8" t="s">
        <v>28</v>
      </c>
      <c r="C51" s="8" t="s">
        <v>29</v>
      </c>
      <c r="D51" s="8" t="s">
        <v>126</v>
      </c>
      <c r="E51" s="44">
        <f t="shared" si="4"/>
        <v>934.4262295081968</v>
      </c>
      <c r="F51" s="19">
        <v>1140</v>
      </c>
      <c r="G51" s="21">
        <f t="shared" si="6"/>
        <v>456</v>
      </c>
      <c r="H51" s="21">
        <f t="shared" si="7"/>
        <v>2280</v>
      </c>
      <c r="I51" s="24"/>
      <c r="J51" s="25"/>
      <c r="K51" s="25"/>
      <c r="L51" s="45"/>
      <c r="M51" s="45"/>
      <c r="N51" s="47"/>
      <c r="O51" s="25"/>
      <c r="P51" s="45"/>
      <c r="Q51" s="45"/>
      <c r="R51" s="48"/>
      <c r="T51" s="27"/>
      <c r="U51" s="22">
        <f t="shared" si="5"/>
        <v>934.4262295081968</v>
      </c>
      <c r="V51" s="23">
        <v>0.4</v>
      </c>
      <c r="W51" s="23">
        <v>2</v>
      </c>
      <c r="X51" s="22">
        <f t="shared" si="8"/>
        <v>0</v>
      </c>
      <c r="Y51" s="22">
        <f t="shared" si="9"/>
        <v>0</v>
      </c>
      <c r="AB51" s="27"/>
    </row>
    <row r="52" spans="1:28" s="9" customFormat="1" ht="16.5" customHeight="1" x14ac:dyDescent="0.3">
      <c r="A52" s="20" t="s">
        <v>64</v>
      </c>
      <c r="B52" s="8" t="s">
        <v>11</v>
      </c>
      <c r="C52" s="8" t="s">
        <v>24</v>
      </c>
      <c r="D52" s="8" t="s">
        <v>65</v>
      </c>
      <c r="E52" s="44">
        <f t="shared" si="4"/>
        <v>5368.8524590163934</v>
      </c>
      <c r="F52" s="19">
        <v>6550</v>
      </c>
      <c r="G52" s="21">
        <f t="shared" si="6"/>
        <v>2620</v>
      </c>
      <c r="H52" s="21">
        <f t="shared" si="7"/>
        <v>3930</v>
      </c>
      <c r="I52" s="24"/>
      <c r="J52" s="25"/>
      <c r="K52" s="25"/>
      <c r="L52" s="45"/>
      <c r="M52" s="45"/>
      <c r="N52" s="47"/>
      <c r="O52" s="25"/>
      <c r="P52" s="45"/>
      <c r="Q52" s="45"/>
      <c r="R52" s="48"/>
      <c r="T52" s="27"/>
      <c r="U52" s="22">
        <f t="shared" si="5"/>
        <v>5368.8524590163934</v>
      </c>
      <c r="V52" s="23">
        <v>0.4</v>
      </c>
      <c r="W52" s="23">
        <v>0.6</v>
      </c>
      <c r="X52" s="22">
        <f t="shared" si="8"/>
        <v>0</v>
      </c>
      <c r="Y52" s="22">
        <f t="shared" si="9"/>
        <v>0</v>
      </c>
      <c r="AB52" s="27"/>
    </row>
    <row r="53" spans="1:28" s="9" customFormat="1" ht="16.5" customHeight="1" x14ac:dyDescent="0.3">
      <c r="A53" s="20" t="s">
        <v>144</v>
      </c>
      <c r="B53" s="8" t="s">
        <v>15</v>
      </c>
      <c r="C53" s="8" t="s">
        <v>29</v>
      </c>
      <c r="D53" s="8" t="s">
        <v>145</v>
      </c>
      <c r="E53" s="44">
        <f t="shared" si="4"/>
        <v>2008.1967213114754</v>
      </c>
      <c r="F53" s="19">
        <v>2450</v>
      </c>
      <c r="G53" s="21">
        <f t="shared" si="6"/>
        <v>1225</v>
      </c>
      <c r="H53" s="21">
        <f t="shared" si="7"/>
        <v>1470</v>
      </c>
      <c r="I53" s="24"/>
      <c r="J53" s="25"/>
      <c r="K53" s="25"/>
      <c r="L53" s="45"/>
      <c r="M53" s="45"/>
      <c r="N53" s="47"/>
      <c r="O53" s="25"/>
      <c r="P53" s="45"/>
      <c r="Q53" s="45"/>
      <c r="R53" s="48"/>
      <c r="T53" s="27"/>
      <c r="U53" s="22">
        <f t="shared" si="5"/>
        <v>2008.1967213114754</v>
      </c>
      <c r="V53" s="23">
        <v>0.5</v>
      </c>
      <c r="W53" s="23">
        <v>0.6</v>
      </c>
      <c r="X53" s="22">
        <f t="shared" si="8"/>
        <v>0</v>
      </c>
      <c r="Y53" s="22">
        <f t="shared" si="9"/>
        <v>0</v>
      </c>
      <c r="AB53" s="27"/>
    </row>
    <row r="54" spans="1:28" s="9" customFormat="1" ht="15.75" customHeight="1" x14ac:dyDescent="0.3">
      <c r="A54" s="20" t="s">
        <v>66</v>
      </c>
      <c r="B54" s="8" t="s">
        <v>11</v>
      </c>
      <c r="C54" s="8" t="s">
        <v>24</v>
      </c>
      <c r="D54" s="8" t="s">
        <v>67</v>
      </c>
      <c r="E54" s="44">
        <f t="shared" si="4"/>
        <v>12516.393442622952</v>
      </c>
      <c r="F54" s="19">
        <v>15270</v>
      </c>
      <c r="G54" s="21">
        <f t="shared" si="6"/>
        <v>7635</v>
      </c>
      <c r="H54" s="21">
        <f t="shared" si="7"/>
        <v>12216</v>
      </c>
      <c r="I54" s="24"/>
      <c r="J54" s="25"/>
      <c r="K54" s="25"/>
      <c r="L54" s="45"/>
      <c r="M54" s="45"/>
      <c r="N54" s="47"/>
      <c r="O54" s="25"/>
      <c r="P54" s="45"/>
      <c r="Q54" s="45"/>
      <c r="R54" s="48"/>
      <c r="T54" s="27"/>
      <c r="U54" s="22">
        <f t="shared" si="5"/>
        <v>12516.393442622952</v>
      </c>
      <c r="V54" s="23">
        <v>0.5</v>
      </c>
      <c r="W54" s="23">
        <v>0.8</v>
      </c>
      <c r="X54" s="22">
        <f t="shared" si="8"/>
        <v>0</v>
      </c>
      <c r="Y54" s="22">
        <f t="shared" si="9"/>
        <v>0</v>
      </c>
      <c r="AB54" s="27"/>
    </row>
    <row r="55" spans="1:28" s="9" customFormat="1" ht="15.75" customHeight="1" x14ac:dyDescent="0.3">
      <c r="A55" s="20" t="s">
        <v>68</v>
      </c>
      <c r="B55" s="8" t="s">
        <v>8</v>
      </c>
      <c r="C55" s="8" t="s">
        <v>69</v>
      </c>
      <c r="D55" s="42" t="s">
        <v>164</v>
      </c>
      <c r="E55" s="44">
        <f t="shared" si="4"/>
        <v>5606.5573770491801</v>
      </c>
      <c r="F55" s="19">
        <v>6840</v>
      </c>
      <c r="G55" s="21">
        <f t="shared" si="6"/>
        <v>17100</v>
      </c>
      <c r="H55" s="21">
        <f t="shared" si="7"/>
        <v>20520</v>
      </c>
      <c r="I55" s="24"/>
      <c r="J55" s="25"/>
      <c r="K55" s="25"/>
      <c r="L55" s="45"/>
      <c r="M55" s="45"/>
      <c r="N55" s="47"/>
      <c r="O55" s="25"/>
      <c r="P55" s="45"/>
      <c r="Q55" s="45"/>
      <c r="R55" s="48"/>
      <c r="T55" s="27"/>
      <c r="U55" s="22">
        <f t="shared" si="5"/>
        <v>5606.5573770491801</v>
      </c>
      <c r="V55" s="23">
        <v>2.5</v>
      </c>
      <c r="W55" s="23">
        <v>3</v>
      </c>
      <c r="X55" s="22">
        <f t="shared" si="8"/>
        <v>0</v>
      </c>
      <c r="Y55" s="22">
        <f t="shared" si="9"/>
        <v>0</v>
      </c>
      <c r="AB55" s="27"/>
    </row>
    <row r="56" spans="1:28" s="9" customFormat="1" ht="15.75" customHeight="1" x14ac:dyDescent="0.3">
      <c r="A56" s="20" t="s">
        <v>70</v>
      </c>
      <c r="B56" s="8" t="s">
        <v>28</v>
      </c>
      <c r="C56" s="8" t="s">
        <v>29</v>
      </c>
      <c r="D56" s="8" t="s">
        <v>16</v>
      </c>
      <c r="E56" s="44">
        <f t="shared" si="4"/>
        <v>3237.7049180327867</v>
      </c>
      <c r="F56" s="19">
        <v>3950</v>
      </c>
      <c r="G56" s="21">
        <f t="shared" si="6"/>
        <v>2370</v>
      </c>
      <c r="H56" s="21">
        <f t="shared" si="7"/>
        <v>3950</v>
      </c>
      <c r="I56" s="24"/>
      <c r="J56" s="25"/>
      <c r="K56" s="25"/>
      <c r="L56" s="45"/>
      <c r="M56" s="45"/>
      <c r="N56" s="47"/>
      <c r="O56" s="25"/>
      <c r="P56" s="45"/>
      <c r="Q56" s="45"/>
      <c r="R56" s="48"/>
      <c r="T56" s="27"/>
      <c r="U56" s="22">
        <f t="shared" si="5"/>
        <v>3237.7049180327867</v>
      </c>
      <c r="V56" s="23">
        <v>0.6</v>
      </c>
      <c r="W56" s="23">
        <v>1</v>
      </c>
      <c r="X56" s="22">
        <f t="shared" si="8"/>
        <v>0</v>
      </c>
      <c r="Y56" s="22">
        <f t="shared" si="9"/>
        <v>0</v>
      </c>
      <c r="AB56" s="27"/>
    </row>
    <row r="57" spans="1:28" s="9" customFormat="1" ht="15.75" customHeight="1" x14ac:dyDescent="0.3">
      <c r="A57" s="20" t="s">
        <v>71</v>
      </c>
      <c r="B57" s="8" t="s">
        <v>28</v>
      </c>
      <c r="C57" s="8" t="s">
        <v>29</v>
      </c>
      <c r="D57" s="8" t="s">
        <v>16</v>
      </c>
      <c r="E57" s="44">
        <f t="shared" si="4"/>
        <v>2696.7213114754099</v>
      </c>
      <c r="F57" s="19">
        <v>3290</v>
      </c>
      <c r="G57" s="21">
        <f t="shared" si="6"/>
        <v>1974</v>
      </c>
      <c r="H57" s="21">
        <f t="shared" si="7"/>
        <v>3290</v>
      </c>
      <c r="I57" s="24"/>
      <c r="J57" s="25"/>
      <c r="K57" s="25"/>
      <c r="L57" s="45"/>
      <c r="M57" s="45"/>
      <c r="N57" s="47"/>
      <c r="O57" s="25"/>
      <c r="P57" s="45"/>
      <c r="Q57" s="45"/>
      <c r="R57" s="48"/>
      <c r="T57" s="27"/>
      <c r="U57" s="22">
        <f t="shared" si="5"/>
        <v>2696.7213114754099</v>
      </c>
      <c r="V57" s="23">
        <v>0.6</v>
      </c>
      <c r="W57" s="23">
        <v>1</v>
      </c>
      <c r="X57" s="22">
        <f t="shared" si="8"/>
        <v>0</v>
      </c>
      <c r="Y57" s="22">
        <f t="shared" si="9"/>
        <v>0</v>
      </c>
      <c r="AB57" s="27"/>
    </row>
    <row r="58" spans="1:28" s="9" customFormat="1" ht="15.75" customHeight="1" x14ac:dyDescent="0.3">
      <c r="A58" s="20" t="s">
        <v>72</v>
      </c>
      <c r="B58" s="8" t="s">
        <v>73</v>
      </c>
      <c r="C58" s="8" t="s">
        <v>29</v>
      </c>
      <c r="D58" s="8" t="s">
        <v>23</v>
      </c>
      <c r="E58" s="44">
        <f t="shared" si="4"/>
        <v>4885.2459016393441</v>
      </c>
      <c r="F58" s="19">
        <v>5960</v>
      </c>
      <c r="G58" s="21">
        <f t="shared" si="6"/>
        <v>4768</v>
      </c>
      <c r="H58" s="21">
        <f t="shared" si="7"/>
        <v>5960</v>
      </c>
      <c r="I58" s="24"/>
      <c r="J58" s="25"/>
      <c r="K58" s="25"/>
      <c r="L58" s="45"/>
      <c r="M58" s="45"/>
      <c r="N58" s="47"/>
      <c r="O58" s="25"/>
      <c r="P58" s="45"/>
      <c r="Q58" s="45"/>
      <c r="R58" s="48"/>
      <c r="T58" s="27"/>
      <c r="U58" s="22">
        <f t="shared" si="5"/>
        <v>4885.2459016393441</v>
      </c>
      <c r="V58" s="23">
        <v>0.8</v>
      </c>
      <c r="W58" s="23">
        <v>1</v>
      </c>
      <c r="X58" s="22">
        <f t="shared" si="8"/>
        <v>0</v>
      </c>
      <c r="Y58" s="22">
        <f t="shared" si="9"/>
        <v>0</v>
      </c>
      <c r="AB58" s="27"/>
    </row>
    <row r="59" spans="1:28" s="9" customFormat="1" ht="15.75" customHeight="1" x14ac:dyDescent="0.3">
      <c r="A59" s="20" t="s">
        <v>74</v>
      </c>
      <c r="B59" s="8" t="s">
        <v>15</v>
      </c>
      <c r="C59" s="8" t="s">
        <v>29</v>
      </c>
      <c r="D59" s="8" t="s">
        <v>75</v>
      </c>
      <c r="E59" s="44">
        <f t="shared" si="4"/>
        <v>2598.3606557377052</v>
      </c>
      <c r="F59" s="19">
        <v>3170</v>
      </c>
      <c r="G59" s="21">
        <f t="shared" si="6"/>
        <v>1585</v>
      </c>
      <c r="H59" s="21">
        <f t="shared" si="7"/>
        <v>3170</v>
      </c>
      <c r="I59" s="24"/>
      <c r="J59" s="25"/>
      <c r="K59" s="25"/>
      <c r="L59" s="45"/>
      <c r="M59" s="45"/>
      <c r="N59" s="47"/>
      <c r="O59" s="25"/>
      <c r="P59" s="45"/>
      <c r="Q59" s="45"/>
      <c r="R59" s="48"/>
      <c r="T59" s="27"/>
      <c r="U59" s="22">
        <f t="shared" si="5"/>
        <v>2598.3606557377052</v>
      </c>
      <c r="V59" s="23">
        <v>0.5</v>
      </c>
      <c r="W59" s="23">
        <v>1</v>
      </c>
      <c r="X59" s="22">
        <f t="shared" si="8"/>
        <v>0</v>
      </c>
      <c r="Y59" s="22">
        <f t="shared" si="9"/>
        <v>0</v>
      </c>
      <c r="AB59" s="27"/>
    </row>
    <row r="60" spans="1:28" s="9" customFormat="1" ht="15.75" customHeight="1" x14ac:dyDescent="0.3">
      <c r="A60" s="20" t="s">
        <v>156</v>
      </c>
      <c r="B60" s="8" t="s">
        <v>11</v>
      </c>
      <c r="C60" s="8" t="s">
        <v>155</v>
      </c>
      <c r="D60" s="8" t="s">
        <v>157</v>
      </c>
      <c r="E60" s="44">
        <f t="shared" si="4"/>
        <v>1491.8032786885246</v>
      </c>
      <c r="F60" s="19">
        <v>1820</v>
      </c>
      <c r="G60" s="21">
        <f t="shared" si="6"/>
        <v>4004.0000000000005</v>
      </c>
      <c r="H60" s="21">
        <f t="shared" si="7"/>
        <v>5460</v>
      </c>
      <c r="I60" s="24"/>
      <c r="J60" s="25"/>
      <c r="K60" s="25"/>
      <c r="L60" s="45"/>
      <c r="M60" s="45"/>
      <c r="N60" s="47"/>
      <c r="O60" s="25"/>
      <c r="P60" s="45"/>
      <c r="Q60" s="45"/>
      <c r="R60" s="48"/>
      <c r="T60" s="27"/>
      <c r="U60" s="22">
        <f t="shared" si="5"/>
        <v>1491.8032786885246</v>
      </c>
      <c r="V60" s="23">
        <v>2.2000000000000002</v>
      </c>
      <c r="W60" s="23">
        <v>3</v>
      </c>
      <c r="X60" s="22">
        <f t="shared" si="8"/>
        <v>0</v>
      </c>
      <c r="Y60" s="22">
        <f t="shared" si="9"/>
        <v>0</v>
      </c>
      <c r="AB60" s="27"/>
    </row>
    <row r="61" spans="1:28" s="9" customFormat="1" ht="15.75" customHeight="1" x14ac:dyDescent="0.3">
      <c r="A61" s="20" t="s">
        <v>159</v>
      </c>
      <c r="B61" s="8" t="s">
        <v>11</v>
      </c>
      <c r="C61" s="8" t="s">
        <v>12</v>
      </c>
      <c r="D61" s="8" t="s">
        <v>23</v>
      </c>
      <c r="E61" s="44">
        <f t="shared" si="4"/>
        <v>5008.1967213114758</v>
      </c>
      <c r="F61" s="19">
        <v>6110</v>
      </c>
      <c r="G61" s="21">
        <f t="shared" si="6"/>
        <v>4888</v>
      </c>
      <c r="H61" s="21">
        <f t="shared" si="7"/>
        <v>6110</v>
      </c>
      <c r="I61" s="24"/>
      <c r="J61" s="25"/>
      <c r="K61" s="25"/>
      <c r="L61" s="45"/>
      <c r="M61" s="45"/>
      <c r="N61" s="47"/>
      <c r="O61" s="25"/>
      <c r="P61" s="45"/>
      <c r="Q61" s="45"/>
      <c r="R61" s="48"/>
      <c r="T61" s="27"/>
      <c r="U61" s="22">
        <f t="shared" si="5"/>
        <v>5008.1967213114758</v>
      </c>
      <c r="V61" s="23">
        <v>0.8</v>
      </c>
      <c r="W61" s="23">
        <v>1</v>
      </c>
      <c r="X61" s="22">
        <f t="shared" si="8"/>
        <v>0</v>
      </c>
      <c r="Y61" s="22">
        <f t="shared" si="9"/>
        <v>0</v>
      </c>
      <c r="AB61" s="27"/>
    </row>
    <row r="62" spans="1:28" ht="15.75" customHeight="1" x14ac:dyDescent="0.35">
      <c r="A62" s="20" t="s">
        <v>79</v>
      </c>
      <c r="B62" s="8" t="s">
        <v>11</v>
      </c>
      <c r="C62" s="8" t="s">
        <v>29</v>
      </c>
      <c r="D62" s="8" t="s">
        <v>80</v>
      </c>
      <c r="E62" s="44">
        <f t="shared" si="4"/>
        <v>3811.4754098360659</v>
      </c>
      <c r="F62" s="19">
        <v>4650</v>
      </c>
      <c r="G62" s="21">
        <f t="shared" si="6"/>
        <v>2092.5</v>
      </c>
      <c r="H62" s="21">
        <f t="shared" si="7"/>
        <v>2557.5</v>
      </c>
      <c r="I62" s="24"/>
      <c r="J62" s="25"/>
      <c r="K62" s="25"/>
      <c r="L62" s="45"/>
      <c r="M62" s="45"/>
      <c r="N62" s="47"/>
      <c r="O62" s="25"/>
      <c r="P62" s="45"/>
      <c r="Q62" s="45"/>
      <c r="R62" s="48"/>
      <c r="T62" s="27"/>
      <c r="U62" s="22">
        <f t="shared" si="5"/>
        <v>3811.4754098360659</v>
      </c>
      <c r="V62" s="23">
        <v>0.45</v>
      </c>
      <c r="W62" s="23">
        <v>0.55000000000000004</v>
      </c>
      <c r="X62" s="22">
        <f t="shared" si="8"/>
        <v>0</v>
      </c>
      <c r="Y62" s="22">
        <f t="shared" si="9"/>
        <v>0</v>
      </c>
      <c r="AB62" s="27"/>
    </row>
    <row r="63" spans="1:28" ht="15.75" customHeight="1" x14ac:dyDescent="0.35">
      <c r="A63" s="20" t="s">
        <v>81</v>
      </c>
      <c r="B63" s="8" t="s">
        <v>15</v>
      </c>
      <c r="C63" s="8" t="s">
        <v>24</v>
      </c>
      <c r="D63" s="8" t="s">
        <v>82</v>
      </c>
      <c r="E63" s="44">
        <f t="shared" si="4"/>
        <v>7950.8196721311479</v>
      </c>
      <c r="F63" s="19">
        <v>9700</v>
      </c>
      <c r="G63" s="21">
        <f t="shared" si="6"/>
        <v>485</v>
      </c>
      <c r="H63" s="21">
        <f t="shared" si="7"/>
        <v>970</v>
      </c>
      <c r="I63" s="24"/>
      <c r="J63" s="25"/>
      <c r="K63" s="25"/>
      <c r="L63" s="45"/>
      <c r="M63" s="45"/>
      <c r="N63" s="47"/>
      <c r="O63" s="25"/>
      <c r="P63" s="45"/>
      <c r="Q63" s="45"/>
      <c r="R63" s="48"/>
      <c r="T63" s="27"/>
      <c r="U63" s="22">
        <f t="shared" si="5"/>
        <v>7950.8196721311479</v>
      </c>
      <c r="V63" s="23">
        <v>0.05</v>
      </c>
      <c r="W63" s="23">
        <v>0.1</v>
      </c>
      <c r="X63" s="22">
        <f t="shared" si="8"/>
        <v>0</v>
      </c>
      <c r="Y63" s="22">
        <f t="shared" si="9"/>
        <v>0</v>
      </c>
      <c r="AB63" s="27"/>
    </row>
    <row r="64" spans="1:28" ht="15.75" customHeight="1" x14ac:dyDescent="0.35">
      <c r="A64" s="20" t="s">
        <v>122</v>
      </c>
      <c r="B64" s="8" t="s">
        <v>11</v>
      </c>
      <c r="C64" s="8" t="s">
        <v>9</v>
      </c>
      <c r="D64" s="8" t="s">
        <v>123</v>
      </c>
      <c r="E64" s="44">
        <f t="shared" si="4"/>
        <v>1278.688524590164</v>
      </c>
      <c r="F64" s="19">
        <v>1560</v>
      </c>
      <c r="G64" s="21">
        <f t="shared" si="6"/>
        <v>3120</v>
      </c>
      <c r="H64" s="21">
        <f t="shared" si="7"/>
        <v>12480</v>
      </c>
      <c r="I64" s="24"/>
      <c r="J64" s="25"/>
      <c r="K64" s="25"/>
      <c r="L64" s="45"/>
      <c r="M64" s="45"/>
      <c r="N64" s="47"/>
      <c r="O64" s="25"/>
      <c r="P64" s="45"/>
      <c r="Q64" s="45"/>
      <c r="R64" s="48"/>
      <c r="T64" s="27"/>
      <c r="U64" s="22">
        <f t="shared" si="5"/>
        <v>1278.688524590164</v>
      </c>
      <c r="V64" s="23">
        <v>2</v>
      </c>
      <c r="W64" s="23">
        <v>8</v>
      </c>
      <c r="X64" s="22">
        <f t="shared" si="8"/>
        <v>0</v>
      </c>
      <c r="Y64" s="22">
        <f t="shared" si="9"/>
        <v>0</v>
      </c>
      <c r="AB64" s="27"/>
    </row>
    <row r="65" spans="1:28" ht="15.75" customHeight="1" x14ac:dyDescent="0.35">
      <c r="A65" s="20" t="s">
        <v>139</v>
      </c>
      <c r="B65" s="8" t="s">
        <v>28</v>
      </c>
      <c r="C65" s="8" t="s">
        <v>12</v>
      </c>
      <c r="D65" s="8" t="s">
        <v>23</v>
      </c>
      <c r="E65" s="44">
        <f t="shared" si="4"/>
        <v>4180.3278688524588</v>
      </c>
      <c r="F65" s="19">
        <v>5100</v>
      </c>
      <c r="G65" s="21">
        <f t="shared" si="6"/>
        <v>4080</v>
      </c>
      <c r="H65" s="21">
        <f t="shared" si="7"/>
        <v>5100</v>
      </c>
      <c r="I65" s="24"/>
      <c r="J65" s="25"/>
      <c r="K65" s="25"/>
      <c r="L65" s="45"/>
      <c r="M65" s="45"/>
      <c r="N65" s="47"/>
      <c r="O65" s="25"/>
      <c r="P65" s="45"/>
      <c r="Q65" s="45"/>
      <c r="R65" s="48"/>
      <c r="T65" s="27"/>
      <c r="U65" s="22">
        <f t="shared" si="5"/>
        <v>4180.3278688524588</v>
      </c>
      <c r="V65" s="23">
        <v>0.8</v>
      </c>
      <c r="W65" s="23">
        <v>1</v>
      </c>
      <c r="X65" s="22">
        <f t="shared" si="8"/>
        <v>0</v>
      </c>
      <c r="Y65" s="22">
        <f t="shared" si="9"/>
        <v>0</v>
      </c>
      <c r="AB65" s="27"/>
    </row>
    <row r="66" spans="1:28" ht="15.75" customHeight="1" x14ac:dyDescent="0.35">
      <c r="A66" s="20" t="s">
        <v>83</v>
      </c>
      <c r="B66" s="8" t="s">
        <v>28</v>
      </c>
      <c r="C66" s="8" t="s">
        <v>29</v>
      </c>
      <c r="D66" s="8" t="s">
        <v>84</v>
      </c>
      <c r="E66" s="44">
        <f t="shared" si="4"/>
        <v>2713.1147540983607</v>
      </c>
      <c r="F66" s="19">
        <v>3310</v>
      </c>
      <c r="G66" s="21">
        <f t="shared" si="6"/>
        <v>1324</v>
      </c>
      <c r="H66" s="21">
        <f t="shared" si="7"/>
        <v>2648</v>
      </c>
      <c r="I66" s="24"/>
      <c r="J66" s="25"/>
      <c r="K66" s="25"/>
      <c r="L66" s="45"/>
      <c r="M66" s="45"/>
      <c r="N66" s="47"/>
      <c r="O66" s="25"/>
      <c r="P66" s="45"/>
      <c r="Q66" s="45"/>
      <c r="R66" s="48"/>
      <c r="T66" s="27"/>
      <c r="U66" s="22">
        <f t="shared" si="5"/>
        <v>2713.1147540983607</v>
      </c>
      <c r="V66" s="23">
        <v>0.4</v>
      </c>
      <c r="W66" s="23">
        <v>0.8</v>
      </c>
      <c r="X66" s="22">
        <f t="shared" si="8"/>
        <v>0</v>
      </c>
      <c r="Y66" s="22">
        <f t="shared" si="9"/>
        <v>0</v>
      </c>
      <c r="AB66" s="27"/>
    </row>
    <row r="67" spans="1:28" x14ac:dyDescent="0.35">
      <c r="A67" s="20" t="s">
        <v>85</v>
      </c>
      <c r="B67" s="8" t="s">
        <v>86</v>
      </c>
      <c r="C67" s="8" t="s">
        <v>12</v>
      </c>
      <c r="D67" s="8" t="s">
        <v>21</v>
      </c>
      <c r="E67" s="44">
        <f t="shared" si="4"/>
        <v>6008.1967213114758</v>
      </c>
      <c r="F67" s="19">
        <v>7330</v>
      </c>
      <c r="G67" s="21">
        <f t="shared" si="6"/>
        <v>9162.5</v>
      </c>
      <c r="H67" s="21">
        <f t="shared" si="7"/>
        <v>10995</v>
      </c>
      <c r="I67" s="24"/>
      <c r="J67" s="25"/>
      <c r="K67" s="25"/>
      <c r="L67" s="45"/>
      <c r="M67" s="45"/>
      <c r="N67" s="47"/>
      <c r="O67" s="25"/>
      <c r="P67" s="45"/>
      <c r="Q67" s="45"/>
      <c r="R67" s="48"/>
      <c r="T67" s="27"/>
      <c r="U67" s="22">
        <f t="shared" si="5"/>
        <v>6008.1967213114758</v>
      </c>
      <c r="V67" s="23">
        <v>1.25</v>
      </c>
      <c r="W67" s="23">
        <v>1.5</v>
      </c>
      <c r="X67" s="22">
        <f t="shared" si="8"/>
        <v>0</v>
      </c>
      <c r="Y67" s="22">
        <f t="shared" si="9"/>
        <v>0</v>
      </c>
      <c r="AB67" s="27"/>
    </row>
    <row r="68" spans="1:28" x14ac:dyDescent="0.35">
      <c r="A68" s="20" t="s">
        <v>109</v>
      </c>
      <c r="B68" s="8" t="s">
        <v>18</v>
      </c>
      <c r="C68" s="8" t="s">
        <v>114</v>
      </c>
      <c r="D68" s="8" t="s">
        <v>113</v>
      </c>
      <c r="E68" s="44">
        <f t="shared" si="4"/>
        <v>8721.3114754098369</v>
      </c>
      <c r="F68" s="19">
        <v>10640</v>
      </c>
      <c r="G68" s="21">
        <f t="shared" si="6"/>
        <v>8512</v>
      </c>
      <c r="H68" s="21">
        <f t="shared" si="7"/>
        <v>12768</v>
      </c>
      <c r="I68" s="24"/>
      <c r="J68" s="25"/>
      <c r="K68" s="25"/>
      <c r="L68" s="45"/>
      <c r="M68" s="45"/>
      <c r="N68" s="47"/>
      <c r="O68" s="25"/>
      <c r="P68" s="45"/>
      <c r="Q68" s="45"/>
      <c r="R68" s="48"/>
      <c r="T68" s="27"/>
      <c r="U68" s="22">
        <f t="shared" si="5"/>
        <v>8721.3114754098369</v>
      </c>
      <c r="V68" s="23">
        <v>0.8</v>
      </c>
      <c r="W68" s="23">
        <v>1.2</v>
      </c>
      <c r="X68" s="22">
        <f t="shared" si="8"/>
        <v>0</v>
      </c>
      <c r="Y68" s="22">
        <f t="shared" si="9"/>
        <v>0</v>
      </c>
      <c r="AB68" s="27"/>
    </row>
    <row r="69" spans="1:28" x14ac:dyDescent="0.35">
      <c r="A69" s="20" t="s">
        <v>87</v>
      </c>
      <c r="B69" s="8" t="s">
        <v>15</v>
      </c>
      <c r="C69" s="8" t="s">
        <v>29</v>
      </c>
      <c r="D69" s="8" t="s">
        <v>88</v>
      </c>
      <c r="E69" s="44">
        <f t="shared" si="4"/>
        <v>4516.3934426229507</v>
      </c>
      <c r="F69" s="19">
        <v>5510</v>
      </c>
      <c r="G69" s="21">
        <f t="shared" si="6"/>
        <v>2755</v>
      </c>
      <c r="H69" s="21">
        <f t="shared" si="7"/>
        <v>4132.5</v>
      </c>
      <c r="I69" s="24"/>
      <c r="J69" s="25"/>
      <c r="K69" s="25"/>
      <c r="L69" s="45"/>
      <c r="M69" s="45"/>
      <c r="N69" s="47"/>
      <c r="O69" s="25"/>
      <c r="P69" s="45"/>
      <c r="Q69" s="45"/>
      <c r="R69" s="48"/>
      <c r="T69" s="27"/>
      <c r="U69" s="22">
        <f t="shared" si="5"/>
        <v>4516.3934426229507</v>
      </c>
      <c r="V69" s="23">
        <v>0.5</v>
      </c>
      <c r="W69" s="23">
        <v>0.75</v>
      </c>
      <c r="X69" s="22">
        <f t="shared" si="8"/>
        <v>0</v>
      </c>
      <c r="Y69" s="22">
        <f t="shared" si="9"/>
        <v>0</v>
      </c>
      <c r="AB69" s="27"/>
    </row>
    <row r="70" spans="1:28" x14ac:dyDescent="0.35">
      <c r="A70" s="20" t="s">
        <v>89</v>
      </c>
      <c r="B70" s="8" t="s">
        <v>28</v>
      </c>
      <c r="C70" s="8" t="s">
        <v>29</v>
      </c>
      <c r="D70" s="8" t="s">
        <v>65</v>
      </c>
      <c r="E70" s="44">
        <f t="shared" si="4"/>
        <v>2475.4098360655739</v>
      </c>
      <c r="F70" s="19">
        <v>3020</v>
      </c>
      <c r="G70" s="21">
        <f t="shared" si="6"/>
        <v>1208</v>
      </c>
      <c r="H70" s="21">
        <f t="shared" si="7"/>
        <v>1812</v>
      </c>
      <c r="I70" s="24"/>
      <c r="J70" s="25"/>
      <c r="K70" s="25"/>
      <c r="L70" s="45"/>
      <c r="M70" s="45"/>
      <c r="N70" s="47"/>
      <c r="O70" s="25"/>
      <c r="P70" s="45"/>
      <c r="Q70" s="45"/>
      <c r="R70" s="48"/>
      <c r="T70" s="27"/>
      <c r="U70" s="22">
        <f t="shared" si="5"/>
        <v>2475.4098360655739</v>
      </c>
      <c r="V70" s="23">
        <v>0.4</v>
      </c>
      <c r="W70" s="23">
        <v>0.6</v>
      </c>
      <c r="X70" s="22">
        <f t="shared" si="8"/>
        <v>0</v>
      </c>
      <c r="Y70" s="22">
        <f t="shared" si="9"/>
        <v>0</v>
      </c>
      <c r="AB70" s="27"/>
    </row>
    <row r="71" spans="1:28" x14ac:dyDescent="0.35">
      <c r="A71" s="20" t="s">
        <v>90</v>
      </c>
      <c r="B71" s="8" t="s">
        <v>28</v>
      </c>
      <c r="C71" s="8" t="s">
        <v>29</v>
      </c>
      <c r="D71" s="8" t="s">
        <v>91</v>
      </c>
      <c r="E71" s="44">
        <f t="shared" si="4"/>
        <v>5622.9508196721308</v>
      </c>
      <c r="F71" s="19">
        <v>6860</v>
      </c>
      <c r="G71" s="21">
        <f t="shared" si="6"/>
        <v>6860</v>
      </c>
      <c r="H71" s="21">
        <f t="shared" si="7"/>
        <v>8575</v>
      </c>
      <c r="I71" s="24"/>
      <c r="J71" s="25"/>
      <c r="K71" s="25"/>
      <c r="L71" s="45"/>
      <c r="M71" s="45"/>
      <c r="N71" s="47"/>
      <c r="O71" s="25"/>
      <c r="P71" s="45"/>
      <c r="Q71" s="45"/>
      <c r="R71" s="48"/>
      <c r="T71" s="27"/>
      <c r="U71" s="22">
        <f t="shared" si="5"/>
        <v>5622.9508196721308</v>
      </c>
      <c r="V71" s="23">
        <v>1</v>
      </c>
      <c r="W71" s="23">
        <v>1.25</v>
      </c>
      <c r="X71" s="22">
        <f t="shared" si="8"/>
        <v>0</v>
      </c>
      <c r="Y71" s="22">
        <f t="shared" si="9"/>
        <v>0</v>
      </c>
      <c r="AB71" s="27"/>
    </row>
    <row r="72" spans="1:28" x14ac:dyDescent="0.35">
      <c r="A72" s="20" t="s">
        <v>140</v>
      </c>
      <c r="B72" s="8" t="s">
        <v>11</v>
      </c>
      <c r="C72" s="8" t="s">
        <v>29</v>
      </c>
      <c r="D72" s="8" t="s">
        <v>141</v>
      </c>
      <c r="E72" s="44">
        <f t="shared" si="4"/>
        <v>4262.2950819672133</v>
      </c>
      <c r="F72" s="19">
        <v>5200</v>
      </c>
      <c r="G72" s="21">
        <f t="shared" si="6"/>
        <v>2080</v>
      </c>
      <c r="H72" s="21">
        <f t="shared" si="7"/>
        <v>41600</v>
      </c>
      <c r="I72" s="24"/>
      <c r="J72" s="25"/>
      <c r="K72" s="25"/>
      <c r="L72" s="45"/>
      <c r="M72" s="45"/>
      <c r="N72" s="47"/>
      <c r="O72" s="25"/>
      <c r="P72" s="45"/>
      <c r="Q72" s="45"/>
      <c r="R72" s="48"/>
      <c r="T72" s="27"/>
      <c r="U72" s="22">
        <f t="shared" si="5"/>
        <v>4262.2950819672133</v>
      </c>
      <c r="V72" s="23">
        <v>0.4</v>
      </c>
      <c r="W72" s="23">
        <v>8</v>
      </c>
      <c r="X72" s="22">
        <f t="shared" si="8"/>
        <v>0</v>
      </c>
      <c r="Y72" s="22">
        <f t="shared" si="9"/>
        <v>0</v>
      </c>
      <c r="AB72" s="27"/>
    </row>
    <row r="73" spans="1:28" x14ac:dyDescent="0.35">
      <c r="A73" s="20" t="s">
        <v>92</v>
      </c>
      <c r="B73" s="8" t="s">
        <v>28</v>
      </c>
      <c r="C73" s="8" t="s">
        <v>29</v>
      </c>
      <c r="D73" s="8" t="s">
        <v>75</v>
      </c>
      <c r="E73" s="44">
        <f t="shared" si="4"/>
        <v>2016.3934426229509</v>
      </c>
      <c r="F73" s="19">
        <v>2460</v>
      </c>
      <c r="G73" s="21">
        <f t="shared" si="6"/>
        <v>1230</v>
      </c>
      <c r="H73" s="21">
        <f t="shared" si="7"/>
        <v>2460</v>
      </c>
      <c r="I73" s="24"/>
      <c r="J73" s="25"/>
      <c r="K73" s="25"/>
      <c r="L73" s="45"/>
      <c r="M73" s="45"/>
      <c r="N73" s="47"/>
      <c r="O73" s="25"/>
      <c r="P73" s="45"/>
      <c r="Q73" s="45"/>
      <c r="R73" s="48"/>
      <c r="T73" s="27"/>
      <c r="U73" s="22">
        <f t="shared" si="5"/>
        <v>2016.3934426229509</v>
      </c>
      <c r="V73" s="23">
        <v>0.5</v>
      </c>
      <c r="W73" s="23">
        <v>1</v>
      </c>
      <c r="X73" s="22">
        <f t="shared" si="8"/>
        <v>0</v>
      </c>
      <c r="Y73" s="22">
        <f t="shared" si="9"/>
        <v>0</v>
      </c>
      <c r="AB73" s="27"/>
    </row>
    <row r="74" spans="1:28" x14ac:dyDescent="0.35">
      <c r="A74" s="20" t="s">
        <v>93</v>
      </c>
      <c r="B74" s="8" t="s">
        <v>78</v>
      </c>
      <c r="C74" s="8" t="s">
        <v>12</v>
      </c>
      <c r="D74" s="8" t="s">
        <v>88</v>
      </c>
      <c r="E74" s="44">
        <f t="shared" ref="E74:E76" si="10">F74/1.22</f>
        <v>2647.5409836065573</v>
      </c>
      <c r="F74" s="19">
        <v>3230</v>
      </c>
      <c r="G74" s="21">
        <f t="shared" si="6"/>
        <v>1615</v>
      </c>
      <c r="H74" s="21">
        <f t="shared" si="7"/>
        <v>2422.5</v>
      </c>
      <c r="I74" s="24"/>
      <c r="J74" s="25"/>
      <c r="K74" s="25"/>
      <c r="L74" s="45"/>
      <c r="M74" s="45"/>
      <c r="N74" s="47"/>
      <c r="O74" s="25"/>
      <c r="P74" s="45"/>
      <c r="Q74" s="45"/>
      <c r="R74" s="48"/>
      <c r="T74" s="27"/>
      <c r="U74" s="22">
        <f t="shared" si="5"/>
        <v>2647.5409836065573</v>
      </c>
      <c r="V74" s="23">
        <v>0.5</v>
      </c>
      <c r="W74" s="23">
        <v>0.75</v>
      </c>
      <c r="X74" s="22">
        <f t="shared" si="8"/>
        <v>0</v>
      </c>
      <c r="Y74" s="22">
        <f t="shared" si="9"/>
        <v>0</v>
      </c>
      <c r="AB74" s="27"/>
    </row>
    <row r="75" spans="1:28" x14ac:dyDescent="0.35">
      <c r="A75" s="20" t="s">
        <v>94</v>
      </c>
      <c r="B75" s="8" t="s">
        <v>11</v>
      </c>
      <c r="C75" s="8" t="s">
        <v>29</v>
      </c>
      <c r="D75" s="8" t="s">
        <v>95</v>
      </c>
      <c r="E75" s="44">
        <f t="shared" si="10"/>
        <v>8024.5901639344265</v>
      </c>
      <c r="F75" s="19">
        <v>9790</v>
      </c>
      <c r="G75" s="21">
        <f t="shared" si="6"/>
        <v>2937</v>
      </c>
      <c r="H75" s="21">
        <f t="shared" si="7"/>
        <v>3426.5</v>
      </c>
      <c r="I75" s="24"/>
      <c r="J75" s="25"/>
      <c r="K75" s="25"/>
      <c r="L75" s="45"/>
      <c r="M75" s="45"/>
      <c r="N75" s="47"/>
      <c r="O75" s="25"/>
      <c r="P75" s="45"/>
      <c r="Q75" s="45"/>
      <c r="R75" s="48"/>
      <c r="T75" s="27"/>
      <c r="U75" s="22">
        <f t="shared" si="5"/>
        <v>8024.5901639344265</v>
      </c>
      <c r="V75" s="23">
        <v>0.3</v>
      </c>
      <c r="W75" s="23">
        <v>0.35</v>
      </c>
      <c r="X75" s="22">
        <f t="shared" si="8"/>
        <v>0</v>
      </c>
      <c r="Y75" s="22">
        <f t="shared" si="9"/>
        <v>0</v>
      </c>
      <c r="AB75" s="27"/>
    </row>
    <row r="76" spans="1:28" s="10" customFormat="1" x14ac:dyDescent="0.3">
      <c r="A76" s="20" t="s">
        <v>96</v>
      </c>
      <c r="B76" s="8" t="s">
        <v>11</v>
      </c>
      <c r="C76" s="8" t="s">
        <v>29</v>
      </c>
      <c r="D76" s="8" t="s">
        <v>97</v>
      </c>
      <c r="E76" s="44">
        <f t="shared" si="10"/>
        <v>8631.1475409836075</v>
      </c>
      <c r="F76" s="19">
        <v>10530</v>
      </c>
      <c r="G76" s="21">
        <f t="shared" si="6"/>
        <v>2106</v>
      </c>
      <c r="H76" s="21">
        <f t="shared" si="7"/>
        <v>4212</v>
      </c>
      <c r="I76" s="24"/>
      <c r="J76" s="25"/>
      <c r="K76" s="25"/>
      <c r="L76" s="45"/>
      <c r="M76" s="45"/>
      <c r="N76" s="47"/>
      <c r="O76" s="25"/>
      <c r="P76" s="45"/>
      <c r="Q76" s="45"/>
      <c r="R76" s="48"/>
      <c r="T76" s="27"/>
      <c r="U76" s="22">
        <f t="shared" ref="U76" si="11">F76/1.22</f>
        <v>8631.1475409836075</v>
      </c>
      <c r="V76" s="23">
        <v>0.2</v>
      </c>
      <c r="W76" s="23">
        <v>0.4</v>
      </c>
      <c r="X76" s="22">
        <f t="shared" si="8"/>
        <v>0</v>
      </c>
      <c r="Y76" s="22">
        <f t="shared" si="9"/>
        <v>0</v>
      </c>
      <c r="AB76" s="27"/>
    </row>
    <row r="77" spans="1:28" x14ac:dyDescent="0.35">
      <c r="A77" s="10"/>
      <c r="B77" s="11"/>
      <c r="C77" s="11"/>
      <c r="D77" s="11"/>
      <c r="E77" s="11"/>
      <c r="F77" s="12"/>
      <c r="G77" s="13"/>
      <c r="H77" s="13"/>
      <c r="U77" s="22"/>
    </row>
    <row r="78" spans="1:28" ht="15" customHeight="1" x14ac:dyDescent="0.35">
      <c r="A78" s="54" t="s">
        <v>124</v>
      </c>
      <c r="B78" s="54"/>
      <c r="C78" s="54"/>
      <c r="D78" s="54"/>
      <c r="E78" s="54"/>
      <c r="F78" s="54"/>
      <c r="G78" s="54"/>
      <c r="H78" s="54"/>
    </row>
    <row r="79" spans="1:28" x14ac:dyDescent="0.35">
      <c r="A79" s="54"/>
      <c r="B79" s="54"/>
      <c r="C79" s="54"/>
      <c r="D79" s="54"/>
      <c r="E79" s="54"/>
      <c r="F79" s="54"/>
      <c r="G79" s="54"/>
      <c r="H79" s="54"/>
    </row>
    <row r="80" spans="1:28" x14ac:dyDescent="0.35">
      <c r="A80" s="36"/>
      <c r="B80" s="36"/>
      <c r="C80" s="36"/>
      <c r="D80" s="36"/>
      <c r="E80" s="36"/>
      <c r="F80" s="36"/>
      <c r="G80" s="36"/>
      <c r="H80" s="36"/>
    </row>
    <row r="81" spans="1:25" x14ac:dyDescent="0.35">
      <c r="A81" s="39" t="s">
        <v>146</v>
      </c>
      <c r="B81" s="36"/>
      <c r="C81" s="36"/>
      <c r="D81" s="36"/>
      <c r="E81" s="36"/>
      <c r="F81" s="36"/>
      <c r="G81" s="36"/>
      <c r="H81" s="36"/>
      <c r="I81" s="32"/>
      <c r="J81" s="32"/>
      <c r="K81" s="32"/>
      <c r="O81" s="32"/>
      <c r="P81" s="32"/>
      <c r="Q81" s="32"/>
      <c r="R81" s="32"/>
      <c r="U81" s="32"/>
      <c r="V81" s="40"/>
      <c r="W81" s="40"/>
      <c r="X81" s="32"/>
      <c r="Y81" s="32"/>
    </row>
    <row r="82" spans="1:25" x14ac:dyDescent="0.35">
      <c r="A82" s="41" t="s">
        <v>148</v>
      </c>
      <c r="B82" s="36"/>
      <c r="C82" s="36"/>
      <c r="D82" s="36"/>
      <c r="E82" s="36"/>
      <c r="F82" s="36"/>
      <c r="G82" s="36"/>
      <c r="H82" s="36"/>
      <c r="I82" s="32"/>
      <c r="J82" s="32"/>
      <c r="K82" s="32"/>
      <c r="O82" s="32"/>
      <c r="P82" s="32"/>
      <c r="Q82" s="32"/>
      <c r="R82" s="32"/>
      <c r="U82" s="32"/>
      <c r="V82" s="40"/>
      <c r="W82" s="40"/>
      <c r="X82" s="32"/>
      <c r="Y82" s="32"/>
    </row>
    <row r="83" spans="1:25" x14ac:dyDescent="0.35">
      <c r="A83" s="41" t="s">
        <v>149</v>
      </c>
      <c r="B83" s="36"/>
      <c r="C83" s="36"/>
      <c r="D83" s="36"/>
      <c r="E83" s="36"/>
      <c r="F83" s="36"/>
      <c r="G83" s="36"/>
      <c r="H83" s="36"/>
      <c r="I83" s="32"/>
      <c r="J83" s="32"/>
      <c r="K83" s="32"/>
      <c r="O83" s="32"/>
      <c r="P83" s="32"/>
      <c r="Q83" s="32"/>
      <c r="R83" s="32"/>
      <c r="U83" s="32"/>
      <c r="V83" s="40"/>
      <c r="W83" s="40"/>
      <c r="X83" s="32"/>
      <c r="Y83" s="32"/>
    </row>
    <row r="84" spans="1:25" ht="14.25" customHeight="1" x14ac:dyDescent="0.35">
      <c r="A84" s="41" t="s">
        <v>150</v>
      </c>
      <c r="B84" s="32"/>
      <c r="C84" s="32"/>
      <c r="D84" s="32"/>
      <c r="E84" s="32"/>
      <c r="F84" s="32"/>
      <c r="G84" s="32"/>
      <c r="H84" s="32"/>
      <c r="I84" s="32"/>
      <c r="J84" s="32"/>
      <c r="K84" s="32"/>
      <c r="O84" s="32"/>
      <c r="P84" s="32"/>
      <c r="Q84" s="32"/>
      <c r="R84" s="32"/>
      <c r="U84" s="32"/>
      <c r="V84" s="40"/>
      <c r="W84" s="40"/>
      <c r="X84" s="32"/>
      <c r="Y84" s="32"/>
    </row>
    <row r="85" spans="1:25" ht="14.25" customHeight="1" x14ac:dyDescent="0.35">
      <c r="A85" s="39" t="s">
        <v>147</v>
      </c>
      <c r="B85" s="32"/>
      <c r="C85" s="32"/>
      <c r="D85" s="32"/>
      <c r="E85" s="32"/>
      <c r="F85" s="32"/>
      <c r="G85" s="32"/>
      <c r="H85" s="32"/>
      <c r="I85" s="32"/>
      <c r="J85" s="32"/>
      <c r="K85" s="32"/>
      <c r="O85" s="32"/>
      <c r="P85" s="32"/>
      <c r="Q85" s="32"/>
      <c r="R85" s="32"/>
      <c r="U85" s="32"/>
      <c r="V85" s="40"/>
      <c r="W85" s="40"/>
      <c r="X85" s="32"/>
      <c r="Y85" s="32"/>
    </row>
    <row r="86" spans="1:25" ht="14.25" customHeight="1" x14ac:dyDescent="0.35">
      <c r="A86" s="39"/>
      <c r="B86" s="14"/>
      <c r="C86" s="14"/>
      <c r="D86" s="14"/>
      <c r="E86" s="14"/>
      <c r="F86" s="14"/>
      <c r="G86" s="14"/>
      <c r="H86" s="14"/>
      <c r="I86" s="32"/>
      <c r="J86" s="32"/>
      <c r="K86" s="32"/>
      <c r="O86" s="32"/>
      <c r="P86" s="32"/>
      <c r="Q86" s="32"/>
      <c r="R86" s="32"/>
      <c r="U86" s="32"/>
      <c r="V86" s="40"/>
      <c r="W86" s="40"/>
      <c r="X86" s="32"/>
      <c r="Y86" s="32"/>
    </row>
    <row r="87" spans="1:25" x14ac:dyDescent="0.35">
      <c r="A87" s="55" t="s">
        <v>98</v>
      </c>
      <c r="B87" s="56"/>
      <c r="C87" s="56"/>
      <c r="D87" s="56"/>
      <c r="E87" s="56"/>
      <c r="F87" s="56"/>
      <c r="G87" s="56"/>
      <c r="H87" s="57"/>
    </row>
    <row r="88" spans="1:25" x14ac:dyDescent="0.35">
      <c r="A88" s="58"/>
      <c r="B88" s="59"/>
      <c r="C88" s="59"/>
      <c r="D88" s="59"/>
      <c r="E88" s="59"/>
      <c r="F88" s="59"/>
      <c r="G88" s="59"/>
      <c r="H88" s="60"/>
    </row>
    <row r="89" spans="1:25" ht="12" customHeight="1" x14ac:dyDescent="0.35">
      <c r="A89" s="58"/>
      <c r="B89" s="59"/>
      <c r="C89" s="59"/>
      <c r="D89" s="59"/>
      <c r="E89" s="59"/>
      <c r="F89" s="59"/>
      <c r="G89" s="59"/>
      <c r="H89" s="60"/>
    </row>
    <row r="90" spans="1:25" ht="12" customHeight="1" x14ac:dyDescent="0.35">
      <c r="A90" s="61"/>
      <c r="B90" s="62"/>
      <c r="C90" s="62"/>
      <c r="D90" s="62"/>
      <c r="E90" s="62"/>
      <c r="F90" s="62"/>
      <c r="G90" s="62"/>
      <c r="H90" s="63"/>
    </row>
    <row r="91" spans="1:25" ht="12" customHeight="1" x14ac:dyDescent="0.35">
      <c r="A91" s="3"/>
      <c r="B91" s="3"/>
      <c r="C91" s="3"/>
      <c r="D91" s="3"/>
      <c r="E91" s="3"/>
      <c r="F91" s="3"/>
      <c r="G91" s="3"/>
      <c r="H91" s="3"/>
    </row>
    <row r="92" spans="1:25" x14ac:dyDescent="0.35">
      <c r="A92" s="3"/>
      <c r="B92" s="3"/>
      <c r="C92" s="3"/>
      <c r="D92" s="3"/>
      <c r="E92" s="3"/>
      <c r="F92" s="3"/>
      <c r="G92" s="3"/>
      <c r="H92" s="3"/>
    </row>
    <row r="93" spans="1:25" x14ac:dyDescent="0.35">
      <c r="A93" s="37"/>
    </row>
    <row r="94" spans="1:25" x14ac:dyDescent="0.35">
      <c r="A94" s="38"/>
      <c r="D94" s="15"/>
      <c r="E94" s="15"/>
      <c r="F94" s="16"/>
    </row>
    <row r="95" spans="1:25" x14ac:dyDescent="0.35">
      <c r="A95" s="38"/>
      <c r="D95" s="15"/>
      <c r="E95" s="15"/>
      <c r="F95" s="16"/>
    </row>
    <row r="96" spans="1:25" x14ac:dyDescent="0.35">
      <c r="A96" s="38"/>
      <c r="D96" s="15"/>
      <c r="E96" s="15"/>
      <c r="F96" s="16"/>
    </row>
    <row r="97" spans="1:6" x14ac:dyDescent="0.35">
      <c r="A97" s="38"/>
      <c r="D97" s="15"/>
      <c r="E97" s="15"/>
      <c r="F97" s="16"/>
    </row>
    <row r="98" spans="1:6" x14ac:dyDescent="0.35">
      <c r="A98" s="38"/>
      <c r="D98" s="3"/>
      <c r="E98" s="3"/>
      <c r="F98" s="17"/>
    </row>
    <row r="99" spans="1:6" x14ac:dyDescent="0.35">
      <c r="A99" s="37"/>
      <c r="D99" s="3"/>
      <c r="E99" s="3"/>
      <c r="F99" s="17"/>
    </row>
  </sheetData>
  <autoFilter ref="A10:AB76" xr:uid="{6E7B8181-C51F-4663-895F-044242714ADE}"/>
  <mergeCells count="10">
    <mergeCell ref="A78:H79"/>
    <mergeCell ref="A87:H90"/>
    <mergeCell ref="A5:H5"/>
    <mergeCell ref="A9:A10"/>
    <mergeCell ref="B9:B10"/>
    <mergeCell ref="C9:C10"/>
    <mergeCell ref="D9:D10"/>
    <mergeCell ref="G9:H9"/>
    <mergeCell ref="F9:F10"/>
    <mergeCell ref="E9:E10"/>
  </mergeCells>
  <conditionalFormatting sqref="J11:K76">
    <cfRule type="colorScale" priority="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N11:N76">
    <cfRule type="colorScale" priority="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O11:O76">
    <cfRule type="colorScale" priority="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R11:R76">
    <cfRule type="colorScale" priority="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pageMargins left="0.7" right="0.7" top="0.75" bottom="0.75" header="0.3" footer="0.3"/>
  <pageSetup paperSize="9" scale="50" orientation="portrait" r:id="rId1"/>
  <customProperties>
    <customPr name="_pios_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CC6F5-C3F6-4701-B48D-A47AADE967E2}">
  <dimension ref="A1:E62"/>
  <sheetViews>
    <sheetView zoomScale="70" zoomScaleNormal="70" workbookViewId="0">
      <selection activeCell="A5" sqref="A5"/>
    </sheetView>
  </sheetViews>
  <sheetFormatPr defaultRowHeight="14" x14ac:dyDescent="0.3"/>
  <cols>
    <col min="1" max="1" width="24.6640625" bestFit="1" customWidth="1"/>
  </cols>
  <sheetData>
    <row r="1" spans="1:5" x14ac:dyDescent="0.3">
      <c r="A1" t="s">
        <v>10</v>
      </c>
      <c r="B1" t="str">
        <f>VLOOKUP(A1,'СЗР_PL_01.10.2026'!A:H,1,FALSE)</f>
        <v>Аденго</v>
      </c>
      <c r="D1" t="s">
        <v>10</v>
      </c>
      <c r="E1" t="b">
        <f>A1=D1</f>
        <v>1</v>
      </c>
    </row>
    <row r="2" spans="1:5" x14ac:dyDescent="0.3">
      <c r="A2" t="s">
        <v>99</v>
      </c>
      <c r="B2" t="str">
        <f>VLOOKUP(A2,'СЗР_PL_01.10.2026'!A:H,1,FALSE)</f>
        <v>Акцент</v>
      </c>
      <c r="D2" t="s">
        <v>99</v>
      </c>
      <c r="E2" t="b">
        <f t="shared" ref="E2:E29" si="0">A2=D2</f>
        <v>1</v>
      </c>
    </row>
    <row r="3" spans="1:5" x14ac:dyDescent="0.3">
      <c r="A3" t="s">
        <v>14</v>
      </c>
      <c r="B3" t="str">
        <f>VLOOKUP(A3,'СЗР_PL_01.10.2026'!A:H,1,FALSE)</f>
        <v>Алистер Гранд</v>
      </c>
      <c r="D3" t="s">
        <v>14</v>
      </c>
      <c r="E3" t="b">
        <f t="shared" si="0"/>
        <v>1</v>
      </c>
    </row>
    <row r="4" spans="1:5" x14ac:dyDescent="0.3">
      <c r="A4" t="s">
        <v>106</v>
      </c>
      <c r="B4" t="str">
        <f>VLOOKUP(A4,'СЗР_PL_01.10.2026'!A:H,1,FALSE)</f>
        <v>Антракол</v>
      </c>
      <c r="D4" t="s">
        <v>106</v>
      </c>
      <c r="E4" t="b">
        <f t="shared" si="0"/>
        <v>1</v>
      </c>
    </row>
    <row r="5" spans="1:5" x14ac:dyDescent="0.3">
      <c r="A5" t="s">
        <v>17</v>
      </c>
      <c r="B5" t="str">
        <f>VLOOKUP(A5,'СЗР_PL_01.10.2026'!A:H,1,FALSE)</f>
        <v>Артист</v>
      </c>
      <c r="D5" t="s">
        <v>17</v>
      </c>
      <c r="E5" t="b">
        <f t="shared" si="0"/>
        <v>1</v>
      </c>
    </row>
    <row r="6" spans="1:5" x14ac:dyDescent="0.3">
      <c r="A6" t="s">
        <v>115</v>
      </c>
      <c r="B6" t="str">
        <f>VLOOKUP(A6,'СЗР_PL_01.10.2026'!A:H,1,FALSE)</f>
        <v>Бандур</v>
      </c>
      <c r="D6" t="s">
        <v>115</v>
      </c>
      <c r="E6" t="b">
        <f t="shared" si="0"/>
        <v>1</v>
      </c>
    </row>
    <row r="7" spans="1:5" x14ac:dyDescent="0.3">
      <c r="A7" t="s">
        <v>22</v>
      </c>
      <c r="B7" t="str">
        <f>VLOOKUP(A7,'СЗР_PL_01.10.2026'!A:H,1,FALSE)</f>
        <v>Баритон Супер</v>
      </c>
      <c r="D7" t="s">
        <v>22</v>
      </c>
      <c r="E7" t="b">
        <f t="shared" si="0"/>
        <v>1</v>
      </c>
    </row>
    <row r="8" spans="1:5" x14ac:dyDescent="0.3">
      <c r="A8" t="s">
        <v>134</v>
      </c>
      <c r="B8" t="str">
        <f>VLOOKUP(A8,'СЗР_PL_01.10.2026'!A:H,1,FALSE)</f>
        <v>Белт 1 Л</v>
      </c>
      <c r="D8" t="s">
        <v>134</v>
      </c>
      <c r="E8" t="b">
        <f t="shared" si="0"/>
        <v>1</v>
      </c>
    </row>
    <row r="9" spans="1:5" x14ac:dyDescent="0.3">
      <c r="A9" t="s">
        <v>135</v>
      </c>
      <c r="B9" t="str">
        <f>VLOOKUP(A9,'СЗР_PL_01.10.2026'!A:H,1,FALSE)</f>
        <v>Белт 5 Л</v>
      </c>
      <c r="D9" t="s">
        <v>135</v>
      </c>
      <c r="E9" t="b">
        <f t="shared" si="0"/>
        <v>1</v>
      </c>
    </row>
    <row r="10" spans="1:5" x14ac:dyDescent="0.3">
      <c r="A10" t="s">
        <v>27</v>
      </c>
      <c r="B10" t="str">
        <f>VLOOKUP(A10,'СЗР_PL_01.10.2026'!A:H,1,FALSE)</f>
        <v>Бетанал 22</v>
      </c>
      <c r="D10" t="s">
        <v>27</v>
      </c>
      <c r="E10" t="b">
        <f t="shared" si="0"/>
        <v>1</v>
      </c>
    </row>
    <row r="11" spans="1:5" x14ac:dyDescent="0.3">
      <c r="A11" t="s">
        <v>31</v>
      </c>
      <c r="B11" t="str">
        <f>VLOOKUP(A11,'СЗР_PL_01.10.2026'!A:H,1,FALSE)</f>
        <v>Бетанал максПро</v>
      </c>
      <c r="D11" t="s">
        <v>31</v>
      </c>
      <c r="E11" t="b">
        <f t="shared" si="0"/>
        <v>1</v>
      </c>
    </row>
    <row r="12" spans="1:5" x14ac:dyDescent="0.3">
      <c r="A12" t="s">
        <v>119</v>
      </c>
      <c r="B12" t="str">
        <f>VLOOKUP(A12,'СЗР_PL_01.10.2026'!A:H,1,FALSE)</f>
        <v>Бетанал Эксперт ОФ</v>
      </c>
      <c r="D12" t="s">
        <v>119</v>
      </c>
      <c r="E12" t="b">
        <f t="shared" si="0"/>
        <v>1</v>
      </c>
    </row>
    <row r="13" spans="1:5" x14ac:dyDescent="0.3">
      <c r="A13" t="s">
        <v>136</v>
      </c>
      <c r="B13" t="e">
        <f>VLOOKUP(A13,'СЗР_PL_01.10.2026'!A:H,1,FALSE)</f>
        <v>#N/A</v>
      </c>
      <c r="D13" t="s">
        <v>136</v>
      </c>
      <c r="E13" t="b">
        <f t="shared" si="0"/>
        <v>1</v>
      </c>
    </row>
    <row r="14" spans="1:5" x14ac:dyDescent="0.3">
      <c r="A14" t="s">
        <v>34</v>
      </c>
      <c r="B14" t="str">
        <f>VLOOKUP(A14,'СЗР_PL_01.10.2026'!A:H,1,FALSE)</f>
        <v>Биская</v>
      </c>
      <c r="D14" t="s">
        <v>34</v>
      </c>
      <c r="E14" t="b">
        <f t="shared" si="0"/>
        <v>1</v>
      </c>
    </row>
    <row r="15" spans="1:5" x14ac:dyDescent="0.3">
      <c r="A15" t="s">
        <v>105</v>
      </c>
      <c r="B15" t="str">
        <f>VLOOKUP(A15,'СЗР_PL_01.10.2026'!A:H,1,FALSE)</f>
        <v>Велосити Пауэр</v>
      </c>
      <c r="D15" t="s">
        <v>105</v>
      </c>
      <c r="E15" t="b">
        <f t="shared" si="0"/>
        <v>1</v>
      </c>
    </row>
    <row r="16" spans="1:5" x14ac:dyDescent="0.3">
      <c r="A16" t="s">
        <v>116</v>
      </c>
      <c r="B16" t="e">
        <f>VLOOKUP(A16,'СЗР_PL_01.10.2026'!A:H,1,FALSE)</f>
        <v>#N/A</v>
      </c>
      <c r="D16" t="s">
        <v>116</v>
      </c>
      <c r="E16" t="b">
        <f t="shared" si="0"/>
        <v>1</v>
      </c>
    </row>
    <row r="17" spans="1:5" x14ac:dyDescent="0.3">
      <c r="A17" t="s">
        <v>131</v>
      </c>
      <c r="B17" t="str">
        <f>VLOOKUP(A17,'СЗР_PL_01.10.2026'!A:H,1,FALSE)</f>
        <v>Веранго</v>
      </c>
      <c r="D17" t="s">
        <v>131</v>
      </c>
      <c r="E17" t="b">
        <f t="shared" si="0"/>
        <v>1</v>
      </c>
    </row>
    <row r="18" spans="1:5" x14ac:dyDescent="0.3">
      <c r="A18" t="s">
        <v>128</v>
      </c>
      <c r="B18" t="str">
        <f>VLOOKUP(A18,'СЗР_PL_01.10.2026'!A:H,1,FALSE)</f>
        <v>Вердикт</v>
      </c>
      <c r="D18" t="s">
        <v>128</v>
      </c>
      <c r="E18" t="b">
        <f t="shared" si="0"/>
        <v>1</v>
      </c>
    </row>
    <row r="19" spans="1:5" x14ac:dyDescent="0.3">
      <c r="A19" t="s">
        <v>103</v>
      </c>
      <c r="B19" t="str">
        <f>VLOOKUP(A19,'СЗР_PL_01.10.2026'!A:H,1,FALSE)</f>
        <v>Деларо</v>
      </c>
      <c r="D19" t="s">
        <v>103</v>
      </c>
      <c r="E19" t="b">
        <f t="shared" si="0"/>
        <v>1</v>
      </c>
    </row>
    <row r="20" spans="1:5" x14ac:dyDescent="0.3">
      <c r="A20" t="s">
        <v>132</v>
      </c>
      <c r="B20" t="str">
        <f>VLOOKUP(A20,'СЗР_PL_01.10.2026'!A:H,1,FALSE)</f>
        <v>Децис Эксперт 1 Л</v>
      </c>
      <c r="D20" t="s">
        <v>132</v>
      </c>
      <c r="E20" t="b">
        <f t="shared" si="0"/>
        <v>1</v>
      </c>
    </row>
    <row r="21" spans="1:5" x14ac:dyDescent="0.3">
      <c r="A21" t="s">
        <v>133</v>
      </c>
      <c r="B21" t="str">
        <f>VLOOKUP(A21,'СЗР_PL_01.10.2026'!A:H,1,FALSE)</f>
        <v>Децис Эксперт 5 Л</v>
      </c>
      <c r="D21" t="s">
        <v>133</v>
      </c>
      <c r="E21" t="b">
        <f t="shared" si="0"/>
        <v>1</v>
      </c>
    </row>
    <row r="22" spans="1:5" x14ac:dyDescent="0.3">
      <c r="A22" t="s">
        <v>37</v>
      </c>
      <c r="B22" t="str">
        <f>VLOOKUP(A22,'СЗР_PL_01.10.2026'!A:H,1,FALSE)</f>
        <v>Зантара</v>
      </c>
      <c r="D22" t="s">
        <v>37</v>
      </c>
      <c r="E22" t="b">
        <f t="shared" si="0"/>
        <v>1</v>
      </c>
    </row>
    <row r="23" spans="1:5" x14ac:dyDescent="0.3">
      <c r="A23" t="s">
        <v>38</v>
      </c>
      <c r="B23" t="str">
        <f>VLOOKUP(A23,'СЗР_PL_01.10.2026'!A:H,1,FALSE)</f>
        <v>Зато</v>
      </c>
      <c r="D23" t="s">
        <v>38</v>
      </c>
      <c r="E23" t="b">
        <f t="shared" si="0"/>
        <v>1</v>
      </c>
    </row>
    <row r="24" spans="1:5" x14ac:dyDescent="0.3">
      <c r="A24" t="s">
        <v>41</v>
      </c>
      <c r="B24" t="str">
        <f>VLOOKUP(A24,'СЗР_PL_01.10.2026'!A:H,1,FALSE)</f>
        <v>Зенкор Ультра</v>
      </c>
      <c r="D24" t="s">
        <v>41</v>
      </c>
      <c r="E24" t="b">
        <f t="shared" si="0"/>
        <v>1</v>
      </c>
    </row>
    <row r="25" spans="1:5" x14ac:dyDescent="0.3">
      <c r="A25" t="s">
        <v>43</v>
      </c>
      <c r="B25" t="str">
        <f>VLOOKUP(A25,'СЗР_PL_01.10.2026'!A:H,1,FALSE)</f>
        <v>Инпут</v>
      </c>
      <c r="D25" t="s">
        <v>43</v>
      </c>
      <c r="E25" t="b">
        <f t="shared" si="0"/>
        <v>1</v>
      </c>
    </row>
    <row r="26" spans="1:5" x14ac:dyDescent="0.3">
      <c r="A26" t="s">
        <v>45</v>
      </c>
      <c r="B26" t="str">
        <f>VLOOKUP(A26,'СЗР_PL_01.10.2026'!A:H,1,FALSE)</f>
        <v>Инфинито</v>
      </c>
      <c r="D26" t="s">
        <v>45</v>
      </c>
      <c r="E26" t="b">
        <f t="shared" si="0"/>
        <v>1</v>
      </c>
    </row>
    <row r="27" spans="1:5" x14ac:dyDescent="0.3">
      <c r="A27" t="s">
        <v>48</v>
      </c>
      <c r="B27" t="str">
        <f>VLOOKUP(A27,'СЗР_PL_01.10.2026'!A:H,1,FALSE)</f>
        <v>Калипсо</v>
      </c>
      <c r="D27" t="s">
        <v>48</v>
      </c>
      <c r="E27" t="b">
        <f t="shared" si="0"/>
        <v>1</v>
      </c>
    </row>
    <row r="28" spans="1:5" x14ac:dyDescent="0.3">
      <c r="A28" t="s">
        <v>137</v>
      </c>
      <c r="B28" t="e">
        <f>VLOOKUP(A28,'СЗР_PL_01.10.2026'!A:H,1,FALSE)</f>
        <v>#N/A</v>
      </c>
      <c r="D28" t="s">
        <v>137</v>
      </c>
      <c r="E28" t="b">
        <f t="shared" si="0"/>
        <v>1</v>
      </c>
    </row>
    <row r="29" spans="1:5" x14ac:dyDescent="0.3">
      <c r="A29" t="s">
        <v>50</v>
      </c>
      <c r="B29" t="str">
        <f>VLOOKUP(A29,'СЗР_PL_01.10.2026'!A:H,1,FALSE)</f>
        <v>Конфидор Экстра</v>
      </c>
      <c r="D29" t="s">
        <v>50</v>
      </c>
      <c r="E29" t="b">
        <f t="shared" si="0"/>
        <v>1</v>
      </c>
    </row>
    <row r="30" spans="1:5" x14ac:dyDescent="0.3">
      <c r="A30" t="s">
        <v>53</v>
      </c>
      <c r="B30" t="str">
        <f>VLOOKUP(A30,'СЗР_PL_01.10.2026'!A:H,1,FALSE)</f>
        <v>Ламадор</v>
      </c>
      <c r="D30" t="s">
        <v>53</v>
      </c>
      <c r="E30" t="b">
        <f>A30=D30</f>
        <v>1</v>
      </c>
    </row>
    <row r="31" spans="1:5" x14ac:dyDescent="0.3">
      <c r="A31" t="s">
        <v>55</v>
      </c>
      <c r="B31" t="str">
        <f>VLOOKUP(A31,'СЗР_PL_01.10.2026'!A:H,1,FALSE)</f>
        <v>Ламадор Про</v>
      </c>
      <c r="D31" t="s">
        <v>55</v>
      </c>
      <c r="E31" t="b">
        <f t="shared" ref="E31:E62" si="1">A31=D31</f>
        <v>1</v>
      </c>
    </row>
    <row r="32" spans="1:5" x14ac:dyDescent="0.3">
      <c r="A32" t="s">
        <v>138</v>
      </c>
      <c r="B32" t="e">
        <f>VLOOKUP(A32,'СЗР_PL_01.10.2026'!A:H,1,FALSE)</f>
        <v>#N/A</v>
      </c>
      <c r="D32" t="s">
        <v>138</v>
      </c>
      <c r="E32" t="b">
        <f t="shared" si="1"/>
        <v>1</v>
      </c>
    </row>
    <row r="33" spans="1:5" x14ac:dyDescent="0.3">
      <c r="A33" t="s">
        <v>56</v>
      </c>
      <c r="B33" t="str">
        <f>VLOOKUP(A33,'СЗР_PL_01.10.2026'!A:H,1,FALSE)</f>
        <v>Луна Транквилити</v>
      </c>
      <c r="D33" t="s">
        <v>56</v>
      </c>
      <c r="E33" t="b">
        <f t="shared" si="1"/>
        <v>1</v>
      </c>
    </row>
    <row r="34" spans="1:5" x14ac:dyDescent="0.3">
      <c r="A34" t="s">
        <v>58</v>
      </c>
      <c r="B34" t="str">
        <f>VLOOKUP(A34,'СЗР_PL_01.10.2026'!A:H,1,FALSE)</f>
        <v>Луна Экспириенс</v>
      </c>
      <c r="D34" t="s">
        <v>58</v>
      </c>
      <c r="E34" t="b">
        <f t="shared" si="1"/>
        <v>1</v>
      </c>
    </row>
    <row r="35" spans="1:5" x14ac:dyDescent="0.3">
      <c r="A35" t="s">
        <v>117</v>
      </c>
      <c r="B35" t="str">
        <f>VLOOKUP(A35,'СЗР_PL_01.10.2026'!A:H,1,FALSE)</f>
        <v>Майстер Пауэр</v>
      </c>
      <c r="D35" t="s">
        <v>117</v>
      </c>
      <c r="E35" t="b">
        <f t="shared" si="1"/>
        <v>1</v>
      </c>
    </row>
    <row r="36" spans="1:5" x14ac:dyDescent="0.3">
      <c r="A36" t="s">
        <v>61</v>
      </c>
      <c r="B36" t="str">
        <f>VLOOKUP(A36,'СЗР_PL_01.10.2026'!A:H,1,FALSE)</f>
        <v>Мерлин Флекс</v>
      </c>
      <c r="D36" t="s">
        <v>61</v>
      </c>
      <c r="E36" t="b">
        <f t="shared" si="1"/>
        <v>1</v>
      </c>
    </row>
    <row r="37" spans="1:5" x14ac:dyDescent="0.3">
      <c r="A37" t="s">
        <v>63</v>
      </c>
      <c r="B37" t="str">
        <f>VLOOKUP(A37,'СЗР_PL_01.10.2026'!A:H,1,FALSE)</f>
        <v>Меро</v>
      </c>
      <c r="D37" t="s">
        <v>63</v>
      </c>
      <c r="E37" t="b">
        <f t="shared" si="1"/>
        <v>1</v>
      </c>
    </row>
    <row r="38" spans="1:5" x14ac:dyDescent="0.3">
      <c r="A38" t="s">
        <v>64</v>
      </c>
      <c r="B38" t="str">
        <f>VLOOKUP(A38,'СЗР_PL_01.10.2026'!A:H,1,FALSE)</f>
        <v>Мовенто Энерджи</v>
      </c>
      <c r="D38" t="s">
        <v>64</v>
      </c>
      <c r="E38" t="b">
        <f t="shared" si="1"/>
        <v>1</v>
      </c>
    </row>
    <row r="39" spans="1:5" x14ac:dyDescent="0.3">
      <c r="A39" t="s">
        <v>66</v>
      </c>
      <c r="B39" t="str">
        <f>VLOOKUP(A39,'СЗР_PL_01.10.2026'!A:H,1,FALSE)</f>
        <v>Оберон Рапид</v>
      </c>
      <c r="D39" t="s">
        <v>66</v>
      </c>
      <c r="E39" t="b">
        <f t="shared" si="1"/>
        <v>1</v>
      </c>
    </row>
    <row r="40" spans="1:5" x14ac:dyDescent="0.3">
      <c r="A40" t="s">
        <v>68</v>
      </c>
      <c r="B40" t="str">
        <f>VLOOKUP(A40,'СЗР_PL_01.10.2026'!A:H,1,FALSE)</f>
        <v>Превикур Энерджи</v>
      </c>
      <c r="D40" t="s">
        <v>68</v>
      </c>
      <c r="E40" t="b">
        <f t="shared" si="1"/>
        <v>1</v>
      </c>
    </row>
    <row r="41" spans="1:5" x14ac:dyDescent="0.3">
      <c r="A41" t="s">
        <v>70</v>
      </c>
      <c r="B41" t="str">
        <f>VLOOKUP(A41,'СЗР_PL_01.10.2026'!A:H,1,FALSE)</f>
        <v>Прозаро</v>
      </c>
      <c r="D41" t="s">
        <v>70</v>
      </c>
      <c r="E41" t="b">
        <f t="shared" si="1"/>
        <v>1</v>
      </c>
    </row>
    <row r="42" spans="1:5" x14ac:dyDescent="0.3">
      <c r="A42" t="s">
        <v>71</v>
      </c>
      <c r="B42" t="str">
        <f>VLOOKUP(A42,'СЗР_PL_01.10.2026'!A:H,1,FALSE)</f>
        <v>Прозаро Квантум</v>
      </c>
      <c r="D42" t="s">
        <v>71</v>
      </c>
      <c r="E42" t="b">
        <f t="shared" si="1"/>
        <v>1</v>
      </c>
    </row>
    <row r="43" spans="1:5" x14ac:dyDescent="0.3">
      <c r="A43" t="s">
        <v>72</v>
      </c>
      <c r="B43" t="str">
        <f>VLOOKUP(A43,'СЗР_PL_01.10.2026'!A:H,1,FALSE)</f>
        <v>Пропульс</v>
      </c>
      <c r="D43" t="s">
        <v>72</v>
      </c>
      <c r="E43" t="b">
        <f t="shared" si="1"/>
        <v>1</v>
      </c>
    </row>
    <row r="44" spans="1:5" x14ac:dyDescent="0.3">
      <c r="A44" t="s">
        <v>74</v>
      </c>
      <c r="B44" t="str">
        <f>VLOOKUP(A44,'СЗР_PL_01.10.2026'!A:H,1,FALSE)</f>
        <v>Протеус</v>
      </c>
      <c r="D44" t="s">
        <v>74</v>
      </c>
      <c r="E44" t="b">
        <f t="shared" si="1"/>
        <v>1</v>
      </c>
    </row>
    <row r="45" spans="1:5" x14ac:dyDescent="0.3">
      <c r="A45" t="s">
        <v>76</v>
      </c>
      <c r="B45" t="e">
        <f>VLOOKUP(A45,'СЗР_PL_01.10.2026'!A:H,1,FALSE)</f>
        <v>#N/A</v>
      </c>
      <c r="D45" t="s">
        <v>76</v>
      </c>
      <c r="E45" t="b">
        <f t="shared" si="1"/>
        <v>1</v>
      </c>
    </row>
    <row r="46" spans="1:5" x14ac:dyDescent="0.3">
      <c r="A46" t="s">
        <v>77</v>
      </c>
      <c r="B46" t="e">
        <f>VLOOKUP(A46,'СЗР_PL_01.10.2026'!A:H,1,FALSE)</f>
        <v>#N/A</v>
      </c>
      <c r="D46" t="s">
        <v>77</v>
      </c>
      <c r="E46" t="b">
        <f t="shared" si="1"/>
        <v>1</v>
      </c>
    </row>
    <row r="47" spans="1:5" x14ac:dyDescent="0.3">
      <c r="A47" t="s">
        <v>79</v>
      </c>
      <c r="B47" t="str">
        <f>VLOOKUP(A47,'СЗР_PL_01.10.2026'!A:H,1,FALSE)</f>
        <v>Редиго Про</v>
      </c>
      <c r="D47" t="s">
        <v>79</v>
      </c>
      <c r="E47" t="b">
        <f t="shared" si="1"/>
        <v>1</v>
      </c>
    </row>
    <row r="48" spans="1:5" x14ac:dyDescent="0.3">
      <c r="A48" t="s">
        <v>81</v>
      </c>
      <c r="B48" t="str">
        <f>VLOOKUP(A48,'СЗР_PL_01.10.2026'!A:H,1,FALSE)</f>
        <v>Секатор Турбо</v>
      </c>
      <c r="D48" t="s">
        <v>81</v>
      </c>
      <c r="E48" t="b">
        <f t="shared" si="1"/>
        <v>1</v>
      </c>
    </row>
    <row r="49" spans="1:5" x14ac:dyDescent="0.3">
      <c r="A49" t="s">
        <v>122</v>
      </c>
      <c r="B49" t="str">
        <f>VLOOKUP(A49,'СЗР_PL_01.10.2026'!A:H,1,FALSE)</f>
        <v>Серенада АСО</v>
      </c>
      <c r="D49" t="s">
        <v>122</v>
      </c>
      <c r="E49" t="b">
        <f t="shared" si="1"/>
        <v>1</v>
      </c>
    </row>
    <row r="50" spans="1:5" x14ac:dyDescent="0.3">
      <c r="A50" t="s">
        <v>127</v>
      </c>
      <c r="B50" t="e">
        <f>VLOOKUP(A50,'СЗР_PL_01.10.2026'!A:H,1,FALSE)</f>
        <v>#N/A</v>
      </c>
      <c r="D50" t="s">
        <v>127</v>
      </c>
      <c r="E50" t="b">
        <f t="shared" si="1"/>
        <v>1</v>
      </c>
    </row>
    <row r="51" spans="1:5" x14ac:dyDescent="0.3">
      <c r="A51" t="s">
        <v>83</v>
      </c>
      <c r="B51" t="str">
        <f>VLOOKUP(A51,'СЗР_PL_01.10.2026'!A:H,1,FALSE)</f>
        <v>Солигор</v>
      </c>
      <c r="D51" t="s">
        <v>83</v>
      </c>
      <c r="E51" t="b">
        <f t="shared" si="1"/>
        <v>1</v>
      </c>
    </row>
    <row r="52" spans="1:5" x14ac:dyDescent="0.3">
      <c r="A52" t="s">
        <v>118</v>
      </c>
      <c r="B52" t="e">
        <f>VLOOKUP(A52,'СЗР_PL_01.10.2026'!A:H,1,FALSE)</f>
        <v>#N/A</v>
      </c>
      <c r="D52" t="s">
        <v>118</v>
      </c>
      <c r="E52" t="b">
        <f t="shared" si="1"/>
        <v>1</v>
      </c>
    </row>
    <row r="53" spans="1:5" x14ac:dyDescent="0.3">
      <c r="A53" t="s">
        <v>85</v>
      </c>
      <c r="B53" t="str">
        <f>VLOOKUP(A53,'СЗР_PL_01.10.2026'!A:H,1,FALSE)</f>
        <v>Сценик Комби</v>
      </c>
      <c r="D53" t="s">
        <v>85</v>
      </c>
      <c r="E53" t="b">
        <f t="shared" si="1"/>
        <v>1</v>
      </c>
    </row>
    <row r="54" spans="1:5" x14ac:dyDescent="0.3">
      <c r="A54" t="s">
        <v>109</v>
      </c>
      <c r="B54" t="str">
        <f>VLOOKUP(A54,'СЗР_PL_01.10.2026'!A:H,1,FALSE)</f>
        <v>Тельдор</v>
      </c>
      <c r="D54" t="s">
        <v>109</v>
      </c>
      <c r="E54" t="b">
        <f t="shared" si="1"/>
        <v>1</v>
      </c>
    </row>
    <row r="55" spans="1:5" x14ac:dyDescent="0.3">
      <c r="A55" t="s">
        <v>87</v>
      </c>
      <c r="B55" t="str">
        <f>VLOOKUP(A55,'СЗР_PL_01.10.2026'!A:H,1,FALSE)</f>
        <v>Ультор</v>
      </c>
      <c r="D55" t="s">
        <v>87</v>
      </c>
      <c r="E55" t="b">
        <f t="shared" si="1"/>
        <v>1</v>
      </c>
    </row>
    <row r="56" spans="1:5" x14ac:dyDescent="0.3">
      <c r="A56" t="s">
        <v>89</v>
      </c>
      <c r="B56" t="str">
        <f>VLOOKUP(A56,'СЗР_PL_01.10.2026'!A:H,1,FALSE)</f>
        <v>Фалькон</v>
      </c>
      <c r="D56" t="s">
        <v>89</v>
      </c>
      <c r="E56" t="b">
        <f t="shared" si="1"/>
        <v>1</v>
      </c>
    </row>
    <row r="57" spans="1:5" x14ac:dyDescent="0.3">
      <c r="A57" t="s">
        <v>90</v>
      </c>
      <c r="B57" t="str">
        <f>VLOOKUP(A57,'СЗР_PL_01.10.2026'!A:H,1,FALSE)</f>
        <v>Фанданго</v>
      </c>
      <c r="D57" t="s">
        <v>90</v>
      </c>
      <c r="E57" t="b">
        <f t="shared" si="1"/>
        <v>1</v>
      </c>
    </row>
    <row r="58" spans="1:5" x14ac:dyDescent="0.3">
      <c r="A58" t="s">
        <v>92</v>
      </c>
      <c r="B58" t="str">
        <f>VLOOKUP(A58,'СЗР_PL_01.10.2026'!A:H,1,FALSE)</f>
        <v>Фоликур</v>
      </c>
      <c r="D58" t="s">
        <v>92</v>
      </c>
      <c r="E58" t="b">
        <f t="shared" si="1"/>
        <v>1</v>
      </c>
    </row>
    <row r="59" spans="1:5" x14ac:dyDescent="0.3">
      <c r="A59" t="s">
        <v>93</v>
      </c>
      <c r="B59" t="str">
        <f>VLOOKUP(A59,'СЗР_PL_01.10.2026'!A:H,1,FALSE)</f>
        <v>Фуроре Ультра</v>
      </c>
      <c r="D59" t="s">
        <v>93</v>
      </c>
      <c r="E59" t="b">
        <f t="shared" si="1"/>
        <v>1</v>
      </c>
    </row>
    <row r="60" spans="1:5" x14ac:dyDescent="0.3">
      <c r="A60" t="s">
        <v>94</v>
      </c>
      <c r="B60" t="str">
        <f>VLOOKUP(A60,'СЗР_PL_01.10.2026'!A:H,1,FALSE)</f>
        <v>Эместо Квантум</v>
      </c>
      <c r="D60" t="s">
        <v>94</v>
      </c>
      <c r="E60" t="b">
        <f t="shared" si="1"/>
        <v>1</v>
      </c>
    </row>
    <row r="61" spans="1:5" x14ac:dyDescent="0.3">
      <c r="A61" t="s">
        <v>96</v>
      </c>
      <c r="B61" t="str">
        <f>VLOOKUP(A61,'СЗР_PL_01.10.2026'!A:H,1,FALSE)</f>
        <v>Эместо Сильвер</v>
      </c>
      <c r="D61" t="s">
        <v>96</v>
      </c>
      <c r="E61" t="b">
        <f t="shared" si="1"/>
        <v>1</v>
      </c>
    </row>
    <row r="62" spans="1:5" x14ac:dyDescent="0.3">
      <c r="E62" t="b">
        <f t="shared" si="1"/>
        <v>1</v>
      </c>
    </row>
  </sheetData>
  <pageMargins left="0.7" right="0.7" top="0.75" bottom="0.75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СЗР_PL_01.10.2026</vt:lpstr>
      <vt:lpstr>Sheet1</vt:lpstr>
      <vt:lpstr>СЗР_PL_01.10.2026!Print_Area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Nikita Degterev</dc:creator>
  <cp:lastModifiedBy>Leonid Bryukhanov</cp:lastModifiedBy>
  <cp:lastPrinted>2025-12-22T14:03:24Z</cp:lastPrinted>
  <dcterms:created xsi:type="dcterms:W3CDTF">2020-03-25T10:50:02Z</dcterms:created>
  <dcterms:modified xsi:type="dcterms:W3CDTF">2026-09-28T07:23:10Z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850223-87a8-40c3-9eb2-432606efca2a_Enabled">
    <vt:lpwstr>true</vt:lpwstr>
  </property>
  <property fmtid="{D5CDD505-2E9C-101B-9397-08002B2CF9AE}" pid="3" name="MSIP_Label_7f850223-87a8-40c3-9eb2-432606efca2a_SetDate">
    <vt:lpwstr>2024-10-31T09:31:43Z</vt:lpwstr>
  </property>
  <property fmtid="{D5CDD505-2E9C-101B-9397-08002B2CF9AE}" pid="4" name="MSIP_Label_7f850223-87a8-40c3-9eb2-432606efca2a_Method">
    <vt:lpwstr>Privileged</vt:lpwstr>
  </property>
  <property fmtid="{D5CDD505-2E9C-101B-9397-08002B2CF9AE}" pid="5" name="MSIP_Label_7f850223-87a8-40c3-9eb2-432606efca2a_Name">
    <vt:lpwstr>7f850223-87a8-40c3-9eb2-432606efca2a</vt:lpwstr>
  </property>
  <property fmtid="{D5CDD505-2E9C-101B-9397-08002B2CF9AE}" pid="6" name="MSIP_Label_7f850223-87a8-40c3-9eb2-432606efca2a_SiteId">
    <vt:lpwstr>fcb2b37b-5da0-466b-9b83-0014b67a7c78</vt:lpwstr>
  </property>
  <property fmtid="{D5CDD505-2E9C-101B-9397-08002B2CF9AE}" pid="7" name="MSIP_Label_7f850223-87a8-40c3-9eb2-432606efca2a_ActionId">
    <vt:lpwstr>26140e09-6dd7-416c-80d9-755faa09119b</vt:lpwstr>
  </property>
  <property fmtid="{D5CDD505-2E9C-101B-9397-08002B2CF9AE}" pid="8" name="MSIP_Label_7f850223-87a8-40c3-9eb2-432606efca2a_ContentBits">
    <vt:lpwstr>0</vt:lpwstr>
  </property>
  <property fmtid="{D5CDD505-2E9C-101B-9397-08002B2CF9AE}" pid="9" name="MSIP_Label_c304ac87-004c-45c0-b12e-c14178b2439e_Enabled">
    <vt:lpwstr>true</vt:lpwstr>
  </property>
  <property fmtid="{D5CDD505-2E9C-101B-9397-08002B2CF9AE}" pid="10" name="MSIP_Label_c304ac87-004c-45c0-b12e-c14178b2439e_SetDate">
    <vt:lpwstr>2025-09-26T12:15:08Z</vt:lpwstr>
  </property>
  <property fmtid="{D5CDD505-2E9C-101B-9397-08002B2CF9AE}" pid="11" name="MSIP_Label_c304ac87-004c-45c0-b12e-c14178b2439e_Method">
    <vt:lpwstr>Privileged</vt:lpwstr>
  </property>
  <property fmtid="{D5CDD505-2E9C-101B-9397-08002B2CF9AE}" pid="12" name="MSIP_Label_c304ac87-004c-45c0-b12e-c14178b2439e_Name">
    <vt:lpwstr>NO CLASSIFICATION</vt:lpwstr>
  </property>
  <property fmtid="{D5CDD505-2E9C-101B-9397-08002B2CF9AE}" pid="13" name="MSIP_Label_c304ac87-004c-45c0-b12e-c14178b2439e_SiteId">
    <vt:lpwstr>aaa016bd-6ae5-4cc3-abb4-a8c920d37b66</vt:lpwstr>
  </property>
  <property fmtid="{D5CDD505-2E9C-101B-9397-08002B2CF9AE}" pid="14" name="MSIP_Label_c304ac87-004c-45c0-b12e-c14178b2439e_ActionId">
    <vt:lpwstr>1efa2303-95ef-4f24-bc40-46674b38a2ae</vt:lpwstr>
  </property>
  <property fmtid="{D5CDD505-2E9C-101B-9397-08002B2CF9AE}" pid="15" name="MSIP_Label_c304ac87-004c-45c0-b12e-c14178b2439e_ContentBits">
    <vt:lpwstr>0</vt:lpwstr>
  </property>
  <property fmtid="{D5CDD505-2E9C-101B-9397-08002B2CF9AE}" pid="16" name="MSIP_Label_c304ac87-004c-45c0-b12e-c14178b2439e_Tag">
    <vt:lpwstr>10, 0, 1, 1</vt:lpwstr>
  </property>
</Properties>
</file>